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ПФХД)\"/>
    </mc:Choice>
  </mc:AlternateContent>
  <bookViews>
    <workbookView xWindow="0" yWindow="0" windowWidth="19200" windowHeight="11985"/>
  </bookViews>
  <sheets>
    <sheet name="Обоснование" sheetId="1" r:id="rId1"/>
  </sheets>
  <calcPr calcId="152511"/>
</workbook>
</file>

<file path=xl/calcChain.xml><?xml version="1.0" encoding="utf-8"?>
<calcChain xmlns="http://schemas.openxmlformats.org/spreadsheetml/2006/main">
  <c r="BP51" i="1" l="1"/>
  <c r="CM298" i="1" l="1"/>
  <c r="CA298" i="1"/>
  <c r="CG253" i="1"/>
  <c r="CA253" i="1"/>
  <c r="CM253" i="1"/>
  <c r="BU240" i="1"/>
  <c r="BP75" i="1" l="1"/>
  <c r="BU235" i="1" l="1"/>
  <c r="BU234" i="1"/>
  <c r="CG298" i="1" l="1"/>
  <c r="CC235" i="1"/>
  <c r="CC234" i="1"/>
  <c r="CC237" i="1"/>
  <c r="BU237" i="1"/>
  <c r="BQ348" i="1" l="1"/>
  <c r="CJ346" i="1"/>
  <c r="CJ351" i="1"/>
  <c r="CJ365" i="1" s="1"/>
  <c r="CA351" i="1"/>
  <c r="CA346" i="1"/>
  <c r="CA365" i="1" s="1"/>
  <c r="BQ347" i="1"/>
  <c r="BQ350" i="1"/>
  <c r="CG329" i="1"/>
  <c r="CG328" i="1"/>
  <c r="CG327" i="1"/>
  <c r="CG326" i="1"/>
  <c r="CG325" i="1"/>
  <c r="CG324" i="1"/>
  <c r="CG323" i="1"/>
  <c r="CG322" i="1"/>
  <c r="CG321" i="1"/>
  <c r="CG320" i="1"/>
  <c r="CG319" i="1"/>
  <c r="CG318" i="1"/>
  <c r="CG317" i="1"/>
  <c r="CG316" i="1"/>
  <c r="CG315" i="1"/>
  <c r="CG314" i="1"/>
  <c r="CG313" i="1"/>
  <c r="CG312" i="1"/>
  <c r="CG311" i="1"/>
  <c r="CG310" i="1"/>
  <c r="CG309" i="1"/>
  <c r="CG308" i="1"/>
  <c r="CG307" i="1"/>
  <c r="CG306" i="1"/>
  <c r="CG305" i="1"/>
  <c r="CG304" i="1"/>
  <c r="CM329" i="1"/>
  <c r="CM328" i="1"/>
  <c r="CM327" i="1"/>
  <c r="CM326" i="1"/>
  <c r="CM325" i="1"/>
  <c r="CM324" i="1"/>
  <c r="CM323" i="1"/>
  <c r="CM322" i="1"/>
  <c r="CM321" i="1"/>
  <c r="CM320" i="1"/>
  <c r="CM319" i="1"/>
  <c r="CM318" i="1"/>
  <c r="CM317" i="1"/>
  <c r="CM316" i="1"/>
  <c r="CM315" i="1"/>
  <c r="CM314" i="1"/>
  <c r="CM313" i="1"/>
  <c r="CM312" i="1"/>
  <c r="CM311" i="1"/>
  <c r="CM310" i="1"/>
  <c r="CM309" i="1"/>
  <c r="CM308" i="1"/>
  <c r="CM307" i="1"/>
  <c r="CM306" i="1"/>
  <c r="CM305" i="1"/>
  <c r="CM304" i="1"/>
  <c r="CM303" i="1"/>
  <c r="CM302" i="1"/>
  <c r="CM301" i="1"/>
  <c r="CM300" i="1"/>
  <c r="CM299" i="1"/>
  <c r="CA312" i="1"/>
  <c r="CA311" i="1"/>
  <c r="CA310" i="1"/>
  <c r="CA309" i="1"/>
  <c r="CA308" i="1"/>
  <c r="CA307" i="1"/>
  <c r="CA306" i="1"/>
  <c r="CA305" i="1"/>
  <c r="CA313" i="1"/>
  <c r="CA304" i="1"/>
  <c r="CA262" i="1"/>
  <c r="CA261" i="1"/>
  <c r="CA259" i="1"/>
  <c r="CA258" i="1"/>
  <c r="CA257" i="1"/>
  <c r="CA252" i="1"/>
  <c r="BU236" i="1"/>
  <c r="AI144" i="1"/>
  <c r="BR26" i="1" l="1"/>
  <c r="CA319" i="1" l="1"/>
  <c r="BH142" i="1" l="1"/>
  <c r="BH151" i="1"/>
  <c r="AT150" i="1"/>
  <c r="AI150" i="1"/>
  <c r="BH147" i="1"/>
  <c r="CA321" i="1" l="1"/>
  <c r="CA322" i="1"/>
  <c r="CJ29" i="1" l="1"/>
  <c r="CA29" i="1"/>
  <c r="BR28" i="1"/>
  <c r="BR27" i="1" s="1"/>
  <c r="BR25" i="1"/>
  <c r="BZ21" i="1"/>
  <c r="BG14" i="1"/>
  <c r="BG21" i="1" s="1"/>
  <c r="AN14" i="1"/>
  <c r="AN21" i="1" s="1"/>
  <c r="BR29" i="1" l="1"/>
  <c r="CK238" i="1"/>
  <c r="CC238" i="1"/>
  <c r="CI64" i="1" l="1"/>
  <c r="BZ64" i="1"/>
  <c r="BP64" i="1"/>
  <c r="CH77" i="1"/>
  <c r="BZ77" i="1"/>
  <c r="BQ349" i="1" l="1"/>
  <c r="BQ346" i="1"/>
  <c r="CA316" i="1" l="1"/>
  <c r="CA323" i="1" l="1"/>
  <c r="CA277" i="1" l="1"/>
  <c r="CA276" i="1"/>
  <c r="CA275" i="1"/>
  <c r="CA329" i="1" l="1"/>
  <c r="CA328" i="1"/>
  <c r="CA327" i="1"/>
  <c r="CA326" i="1"/>
  <c r="CA325" i="1"/>
  <c r="CA324" i="1"/>
  <c r="CA320" i="1"/>
  <c r="CA271" i="1"/>
  <c r="CM270" i="1"/>
  <c r="CG270" i="1"/>
  <c r="CA270" i="1"/>
  <c r="CA269" i="1"/>
  <c r="CA268" i="1"/>
  <c r="CA267" i="1"/>
  <c r="CA274" i="1" l="1"/>
  <c r="CA273" i="1"/>
  <c r="BX222" i="1"/>
  <c r="CM260" i="1" l="1"/>
  <c r="CG260" i="1"/>
  <c r="CG303" i="1"/>
  <c r="CG302" i="1"/>
  <c r="CG301" i="1"/>
  <c r="CG300" i="1"/>
  <c r="CG299" i="1"/>
  <c r="CM256" i="1"/>
  <c r="CM255" i="1"/>
  <c r="CM254" i="1"/>
  <c r="CG256" i="1"/>
  <c r="CG254" i="1"/>
  <c r="CM252" i="1"/>
  <c r="CG252" i="1"/>
  <c r="CH147" i="1"/>
  <c r="CH151" i="1"/>
  <c r="CH150" i="1" s="1"/>
  <c r="BV151" i="1"/>
  <c r="BV150" i="1" s="1"/>
  <c r="BV147" i="1"/>
  <c r="BV144" i="1" s="1"/>
  <c r="CH142" i="1"/>
  <c r="BV142" i="1"/>
  <c r="CI52" i="1"/>
  <c r="CA52" i="1"/>
  <c r="BV152" i="1" l="1"/>
  <c r="CG278" i="1"/>
  <c r="CM278" i="1"/>
  <c r="CH144" i="1"/>
  <c r="CH152" i="1" s="1"/>
  <c r="BQ362" i="1"/>
  <c r="BQ360" i="1"/>
  <c r="BQ357" i="1"/>
  <c r="BQ356" i="1"/>
  <c r="BQ364" i="1"/>
  <c r="BQ361" i="1"/>
  <c r="BQ355" i="1"/>
  <c r="BQ354" i="1"/>
  <c r="BQ353" i="1"/>
  <c r="BQ345" i="1"/>
  <c r="CJ341" i="1"/>
  <c r="CA341" i="1"/>
  <c r="BQ338" i="1"/>
  <c r="CA317" i="1"/>
  <c r="CA318" i="1"/>
  <c r="CA315" i="1"/>
  <c r="CA314" i="1"/>
  <c r="CA302" i="1"/>
  <c r="CA301" i="1"/>
  <c r="CA300" i="1"/>
  <c r="CA299" i="1"/>
  <c r="CM330" i="1"/>
  <c r="CG330" i="1"/>
  <c r="CA303" i="1"/>
  <c r="CA272" i="1"/>
  <c r="CA266" i="1"/>
  <c r="CA265" i="1"/>
  <c r="CA264" i="1"/>
  <c r="CA260" i="1"/>
  <c r="CA256" i="1"/>
  <c r="CA255" i="1"/>
  <c r="CA254" i="1"/>
  <c r="CA263" i="1"/>
  <c r="BU241" i="1"/>
  <c r="BU242" i="1" s="1"/>
  <c r="CK242" i="1"/>
  <c r="CC242" i="1"/>
  <c r="CL224" i="1"/>
  <c r="CE224" i="1"/>
  <c r="BX223" i="1"/>
  <c r="BX220" i="1"/>
  <c r="BX221" i="1"/>
  <c r="CC196" i="1"/>
  <c r="CC214" i="1" s="1"/>
  <c r="BL196" i="1"/>
  <c r="BL214" i="1" s="1"/>
  <c r="AT196" i="1"/>
  <c r="AT214" i="1" s="1"/>
  <c r="CA330" i="1" l="1"/>
  <c r="CA278" i="1"/>
  <c r="BQ341" i="1"/>
  <c r="X171" i="1"/>
  <c r="BU171" i="1" l="1"/>
  <c r="BH144" i="1"/>
  <c r="BH150" i="1"/>
  <c r="AR102" i="1"/>
  <c r="AR108" i="1" s="1"/>
  <c r="BP52" i="1"/>
  <c r="AC128" i="1" l="1"/>
  <c r="BH152" i="1"/>
  <c r="BO83" i="1" l="1"/>
  <c r="CH83" i="1"/>
  <c r="BX83" i="1"/>
  <c r="CI54" i="1"/>
  <c r="CA54" i="1"/>
  <c r="BP54" i="1"/>
  <c r="CC36" i="1" l="1"/>
  <c r="CC43" i="1" s="1"/>
  <c r="BM36" i="1"/>
  <c r="BM43" i="1" s="1"/>
  <c r="AW36" i="1"/>
  <c r="AW43" i="1" s="1"/>
</calcChain>
</file>

<file path=xl/sharedStrings.xml><?xml version="1.0" encoding="utf-8"?>
<sst xmlns="http://schemas.openxmlformats.org/spreadsheetml/2006/main" count="903" uniqueCount="379">
  <si>
    <t>1.2. Расчет доходов в виде арендной либо иной платы за передачу в возмездное пользование муниципального имущества, возмещения расходов, понесенных в связи с эксплуатацией муниципального имущества</t>
  </si>
  <si>
    <t>Наименование показателя</t>
  </si>
  <si>
    <t>Код строки</t>
  </si>
  <si>
    <t>Сумма, руб.</t>
  </si>
  <si>
    <r>
      <rPr>
        <sz val="9"/>
        <rFont val="Times New Roman"/>
        <family val="1"/>
        <charset val="204"/>
      </rPr>
      <t>на 20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 (текущий финансовый год)</t>
    </r>
  </si>
  <si>
    <r>
      <rPr>
        <sz val="9"/>
        <rFont val="Times New Roman"/>
        <family val="1"/>
        <charset val="204"/>
      </rPr>
      <t>на 20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 (первый год планового
периода)</t>
    </r>
  </si>
  <si>
    <r>
      <rPr>
        <sz val="9"/>
        <rFont val="Times New Roman"/>
        <family val="1"/>
        <charset val="204"/>
      </rPr>
      <t>на 20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 (второй год планового
периода)</t>
    </r>
  </si>
  <si>
    <t>Задолженность по доходам (дебиторская задолженность по доходам) на начало года</t>
  </si>
  <si>
    <r>
      <rPr>
        <sz val="9"/>
        <rFont val="Times New Roman"/>
        <family val="1"/>
        <charset val="204"/>
      </rPr>
      <t>Полученные предварительные платежи (авансы)
по контрактам (договорам) (кредиторская задолженность по доходам) на начало года</t>
    </r>
  </si>
  <si>
    <t>Доходы от собственности, всего</t>
  </si>
  <si>
    <r>
      <rPr>
        <sz val="9"/>
        <rFont val="Times New Roman"/>
        <family val="1"/>
        <charset val="204"/>
      </rPr>
      <t>в том числе:
доходы, получаемые в виде арендной либо иной платы за передачу в возмездное пользование муниципального имущества, возмещения расходов, понесенных в связи с эксплуатацией муниципального имущества</t>
    </r>
  </si>
  <si>
    <t>доходы от распоряжения правами на результаты</t>
  </si>
  <si>
    <t>интеллектуальной деятельности и средства индивидуализации, в том числе по лицензионным договорам</t>
  </si>
  <si>
    <t>прочие поступления от использования имущества, находящегося в оперативном управлении учреждения</t>
  </si>
  <si>
    <t>Задолженность по доходам (дебиторская задолженность по доходам) на конец года</t>
  </si>
  <si>
    <r>
      <rPr>
        <sz val="9"/>
        <rFont val="Times New Roman"/>
        <family val="1"/>
        <charset val="204"/>
      </rPr>
      <t>Полученные предварительные платежи (авансы)
по контрактам (договорам) (кредиторская задолженность по доходам) на конец года</t>
    </r>
  </si>
  <si>
    <t>Планируемые поступления доходов от собственности</t>
  </si>
  <si>
    <t>Наименование объекта</t>
  </si>
  <si>
    <t>Плата (тариф, ставка), стоимости услуг (возмещаемых расходов) за использование имущества за единицу (объект, квадратный метр площади), руб.</t>
  </si>
  <si>
    <t>Планируемый объем (количество) предоставляемого в пользование имущества (в натуральных показателях)</t>
  </si>
  <si>
    <t>Объем планируемых поступлений, руб.</t>
  </si>
  <si>
    <r>
      <rPr>
        <sz val="9"/>
        <rFont val="Times New Roman"/>
        <family val="1"/>
        <charset val="204"/>
      </rPr>
      <t>на 20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 (первый год планового периода)</t>
    </r>
  </si>
  <si>
    <r>
      <rPr>
        <sz val="9"/>
        <rFont val="Times New Roman"/>
        <family val="1"/>
        <charset val="204"/>
      </rPr>
      <t>на 20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 (второй год планового периода)</t>
    </r>
  </si>
  <si>
    <t>Недвижимое имущество, всего</t>
  </si>
  <si>
    <t>х</t>
  </si>
  <si>
    <t>в том числе</t>
  </si>
  <si>
    <t>Движимое имущество, всего</t>
  </si>
  <si>
    <t>Итого</t>
  </si>
  <si>
    <r>
      <rPr>
        <sz val="9"/>
        <rFont val="Times New Roman"/>
        <family val="1"/>
        <charset val="204"/>
      </rPr>
      <t>на 20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 (текущий финансовый
год)</t>
    </r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</si>
  <si>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</si>
  <si>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Доходы от оказания услуг, выполнения работ, компенсации затрат</t>
  </si>
  <si>
    <t>учреждений, всего</t>
  </si>
  <si>
    <t>доходы от оказания услуг, выполнения работ в рамках установленного муниципального задания</t>
  </si>
  <si>
    <t>доходы от оказания услуг, выполнения работ за плату сверх установленного муниципального задания и иной приносящей доход деятельности, предусмотренной уставом учреждения</t>
  </si>
  <si>
    <t>доходы, поступающие в порядке возмещения расходов, понесенных в связи с эксплуатацией муниципального имущества, закрепленного на праве оперативного управления</t>
  </si>
  <si>
    <t>Полученные предварительные платежи (авансы) по контрактам (договорам) (кредиторская задолженность по доходам) на конец года</t>
  </si>
  <si>
    <t>Планируемые поступления доходов от оказания услуг, компенсации затрат учреждения</t>
  </si>
  <si>
    <t>2.2. Расчет доходов в виде субсидии на финансовое обеспечение выполнения муниципального задания</t>
  </si>
  <si>
    <t>Наименование</t>
  </si>
  <si>
    <t>Код</t>
  </si>
  <si>
    <t>Плата (тариф) за единицу услуги</t>
  </si>
  <si>
    <t>Планируемый объем оказания услуг</t>
  </si>
  <si>
    <t>Общий объем планируемых поступлений,</t>
  </si>
  <si>
    <t>показателя</t>
  </si>
  <si>
    <t>строки</t>
  </si>
  <si>
    <t>(работы), руб.</t>
  </si>
  <si>
    <t>(выполнения работ)</t>
  </si>
  <si>
    <t>руб.</t>
  </si>
  <si>
    <r>
      <rPr>
        <sz val="9"/>
        <rFont val="Times New Roman"/>
        <family val="1"/>
        <charset val="204"/>
      </rPr>
      <t>на 20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</t>
    </r>
  </si>
  <si>
    <t>(текущий</t>
  </si>
  <si>
    <t>(первый год</t>
  </si>
  <si>
    <t>(второй год</t>
  </si>
  <si>
    <t>финансовый</t>
  </si>
  <si>
    <t>планового</t>
  </si>
  <si>
    <t>год)</t>
  </si>
  <si>
    <t>периода)</t>
  </si>
  <si>
    <t>2.3. Расчет доходов от оказания услуг, выполнения работ в рамках установленного муниципального задания</t>
  </si>
  <si>
    <t>Плата (тариф) за единицу услуги (работы), руб.</t>
  </si>
  <si>
    <t>Планируемый объем оказания услуг (выполнения работ)</t>
  </si>
  <si>
    <t>Общий объем планируемых поступлений, руб.</t>
  </si>
  <si>
    <t>2.4. Расчет доходов от оказания услуг, выполнения работ за плату сверх установленного муниципального задания</t>
  </si>
  <si>
    <t>Стоимость, плата (тариф) за единицу</t>
  </si>
  <si>
    <t>Планируемый объем оказания платных</t>
  </si>
  <si>
    <t>услуги (работы), руб.</t>
  </si>
  <si>
    <t>услуг (выполнения работ)</t>
  </si>
  <si>
    <t>2.5. Расчет доходов от иной приносящей доход деятельности</t>
  </si>
  <si>
    <t>Вид возмещаемых расходов</t>
  </si>
  <si>
    <t>Стоимость услуг по одному договору, руб.</t>
  </si>
  <si>
    <t>Среднее количество указанных поступлений за последние три года/ размер поступлений за последние три года, ед./ руб.</t>
  </si>
  <si>
    <t>Излишне полученные либо взысканные платежи (кредиторская задолженность по доходам) на начало года</t>
  </si>
  <si>
    <t>Доходы от штрафов, пеней, иных сумм принудительного изъятия, всего</t>
  </si>
  <si>
    <t>в том числе: штрафы</t>
  </si>
  <si>
    <t>пени</t>
  </si>
  <si>
    <t>суммы принудительного изъятия</t>
  </si>
  <si>
    <t>Излишне полученные либо взысканные платежи (кредиторская задолженность по доходам) на конец года</t>
  </si>
  <si>
    <t>Планируемые поступления доходов от штрафов, пеней, иных сумм принудительного изъятия</t>
  </si>
  <si>
    <t>Доходы прочие, всего</t>
  </si>
  <si>
    <t>в том числе: целевые субсидии</t>
  </si>
  <si>
    <t>субсидии на осуществление капитальных вложений</t>
  </si>
  <si>
    <t>безвозмездные денежные поступления (в том числе гранты, пожертвования)</t>
  </si>
  <si>
    <t>Планируемые поступления доходов от оказания услуг, компенсации затрат учреждения (с. 0100 - с. 0200 + с. 0300 - с. 0400 + с. 0500)</t>
  </si>
  <si>
    <t>Задолженность перед персоналом по оплате труда (кредиторская задолженность) на начало года</t>
  </si>
  <si>
    <t>Задолженность перед персоналом по оплате труда (кредиторская задолженность) на конец года</t>
  </si>
  <si>
    <t>Задолженность персонала по полученным авансам (дебиторская задолженность) на конец года</t>
  </si>
  <si>
    <t>Планируемые выплаты на оплату труда</t>
  </si>
  <si>
    <t>№ п/п</t>
  </si>
  <si>
    <t>Должность, группа должностей</t>
  </si>
  <si>
    <t>Расчетная численность работников</t>
  </si>
  <si>
    <t>Ежемесячная надбавка к должностному окладу, %</t>
  </si>
  <si>
    <t>Фонд оплаты труда в год, руб. (гр. 3 x гр. 4 x (1 + гр. 8 / 100) x 12)</t>
  </si>
  <si>
    <t>всего</t>
  </si>
  <si>
    <t>в том числе:</t>
  </si>
  <si>
    <t>расчетные должностные оклады</t>
  </si>
  <si>
    <t>выплаты компенсационного характера</t>
  </si>
  <si>
    <t>выплаты стимулирующего характера</t>
  </si>
  <si>
    <t>Итого:</t>
  </si>
  <si>
    <t>x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</si>
  <si>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</si>
  <si>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</si>
  <si>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</si>
  <si>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</si>
  <si>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t>Планируемые выплаты на страховые</t>
  </si>
  <si>
    <t>взносы на обязательное социальное страхование</t>
  </si>
  <si>
    <t>5.2.2. Расчет страховых взносов на обязательное социальное страхование</t>
  </si>
  <si>
    <r>
      <rPr>
        <sz val="9"/>
        <rFont val="Times New Roman"/>
        <family val="1"/>
        <charset val="204"/>
      </rPr>
      <t>Наименование государственного внебюджетного
фонда</t>
    </r>
  </si>
  <si>
    <t>Размер базы для начисления страховых взносов, руб.</t>
  </si>
  <si>
    <t>Сумма взноса, руб.</t>
  </si>
  <si>
    <t>по ставке 10,0%</t>
  </si>
  <si>
    <t>Страховые взносы в Фонд социального страхования Российской Федерации, всего</t>
  </si>
  <si>
    <t>обязательное социальное страхование от несчастных случаев на производстве и профессиональных заболеваний по ставке 0,2%</t>
  </si>
  <si>
    <r>
      <rPr>
        <sz val="9"/>
        <rFont val="Times New Roman"/>
        <family val="1"/>
        <charset val="204"/>
      </rPr>
      <t xml:space="preserve">обязательное социальное страхование от несчастных случаев на производстве и профессиональных заболеваний по ставке </t>
    </r>
    <r>
      <rPr>
        <u/>
        <sz val="9"/>
        <rFont val="Times New Roman"/>
        <family val="1"/>
        <charset val="204"/>
      </rPr>
      <t>        </t>
    </r>
    <r>
      <rPr>
        <sz val="9"/>
        <rFont val="Times New Roman"/>
        <family val="1"/>
        <charset val="204"/>
      </rPr>
      <t>% &lt;*&gt;</t>
    </r>
  </si>
  <si>
    <r>
      <rPr>
        <sz val="9"/>
        <rFont val="Times New Roman"/>
        <family val="1"/>
        <charset val="204"/>
      </rPr>
      <t>Страховые взносы
в Федеральный фонд обязательного медицинского страхования, всего</t>
    </r>
  </si>
  <si>
    <r>
      <rPr>
        <sz val="9"/>
        <rFont val="Times New Roman"/>
        <family val="1"/>
        <charset val="204"/>
      </rPr>
      <t>в том числе: страховые взносы на
обязательное медицинское страхование по ставке 5,1%</t>
    </r>
  </si>
  <si>
    <t>5.3.1. Обоснование (расчет)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</si>
  <si>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</si>
  <si>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</si>
  <si>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</t>
  </si>
  <si>
    <t>Количество дней</t>
  </si>
  <si>
    <t>Сумма, руб. (гр. 3 x гр. 4 x гр. 5)</t>
  </si>
  <si>
    <t>5.3.2 Обоснование (расчет) иных компенсационных выплат работникам</t>
  </si>
  <si>
    <t>5.4. Обоснование (расчет) плановых показателей по выплатам на социальное обеспечение и иные выплаты населению</t>
  </si>
  <si>
    <t>Размер одной выплаты, руб.</t>
  </si>
  <si>
    <t>Количество выплат в год</t>
  </si>
  <si>
    <t>Общая сумма выплат, руб. (гр. 3 x гр. 4)</t>
  </si>
  <si>
    <t>5.5. Обоснование (расчет) плановых показателей расходов на уплату налога на имущества организации, земельного налога, водного налога, транспортного налога</t>
  </si>
  <si>
    <t>Наименование расходов (с указанием объекта налогообложения)</t>
  </si>
  <si>
    <t>Налоговая база, основания оплаты сбора, платежа (с учетом особенностей определения налоговой базы), руб.</t>
  </si>
  <si>
    <t>Ставка налога, сумма сбора, платежа (с учетом налоговых льгот, оснований и порядка их применения, порядка и сроков уплаты), %</t>
  </si>
  <si>
    <t>Сумма исчисленного налога, подлежащего уплате, руб. (гр. 3 x гр. 4 / 100)</t>
  </si>
  <si>
    <t>5.6. Обоснование (расчет) плановых показателей по расходам на уплату прочих налогов, сборов, других платежей</t>
  </si>
  <si>
    <r>
      <rPr>
        <sz val="9"/>
        <rFont val="Times New Roman"/>
        <family val="1"/>
        <charset val="204"/>
      </rPr>
      <t>Наименование расходов
(с указанием объекта налогообложения)</t>
    </r>
  </si>
  <si>
    <r>
      <rPr>
        <sz val="9"/>
        <rFont val="Times New Roman"/>
        <family val="1"/>
        <charset val="204"/>
      </rPr>
      <t>Налоговая база, основания оплаты сбора, платежа
(с учетом особенностей определения налоговой базы), руб.</t>
    </r>
  </si>
  <si>
    <t>5.7. Обоснование (расчет) плановых показателей по расходам на безвозмездное перечисление организациям и физическим лицам</t>
  </si>
  <si>
    <t>5.8. Обоснование (расчет) плановых показателей по прочим расходам (кроме расходов на закупку товаров, работ и услуг)</t>
  </si>
  <si>
    <t>5.9. Обоснование (расчет) плановых показателей по расходам на закупки товаров, работ и услуг</t>
  </si>
  <si>
    <t>Произведенные предварительные платежи (авансы) по контрактам (договорам) (дебиторская задолженность) на начало года</t>
  </si>
  <si>
    <t>Расходы на закупку товаров, работ и услуг, всего</t>
  </si>
  <si>
    <t>услуги связи</t>
  </si>
  <si>
    <t>коммунальные услуги</t>
  </si>
  <si>
    <t>аренда имущества</t>
  </si>
  <si>
    <t>содержание имущества</t>
  </si>
  <si>
    <t>обязательное страхование</t>
  </si>
  <si>
    <t>повышение квалификации (профессиональная переподготовка)</t>
  </si>
  <si>
    <t>приобретение объектов движимого имущества</t>
  </si>
  <si>
    <t>приобретение материальных запасов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</si>
  <si>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конец года</t>
  </si>
  <si>
    <t>Произведенные предварительные платежи (авансы) по контрактам (договорам) (дебиторская задолженность) на конец года</t>
  </si>
  <si>
    <t>Планируемые выплаты на закупку товаров, работ и услуг (с. 0100 + с. 0300 + с. 0500 – с. 0200 – с. 0400)</t>
  </si>
  <si>
    <t>5.9.1. Обоснование (расчет) плановых показателей по расходам на услуги связи</t>
  </si>
  <si>
    <t>Вид услуги связи</t>
  </si>
  <si>
    <t>Количество услуг, ед.</t>
  </si>
  <si>
    <r>
      <rPr>
        <sz val="9"/>
        <rFont val="Times New Roman"/>
        <family val="1"/>
        <charset val="204"/>
      </rPr>
      <t>Количество платежей
в год/ количество пересылаемой корреспонденции, ед.</t>
    </r>
  </si>
  <si>
    <r>
      <rPr>
        <sz val="9"/>
        <rFont val="Times New Roman"/>
        <family val="1"/>
        <charset val="204"/>
      </rPr>
      <t>Стоимость за единицу/ежемесячную абонентскую плату в расчете на один абонентский номер/ размер повременной платы телефонных соединений (интернет-услуги
и (или) интернет-трафика)/ стоимость пересылки корреспонденции, руб.</t>
    </r>
  </si>
  <si>
    <r>
      <rPr>
        <sz val="9"/>
        <rFont val="Times New Roman"/>
        <family val="1"/>
        <charset val="204"/>
      </rPr>
      <t>Сумма, руб. (гр. 3(4,5) х гр.
6(7,8) х гр. 9 (10, 11))</t>
    </r>
  </si>
  <si>
    <t>5.9.2. Обоснование (расчет) плановых показателей по расходам на транспортные услуги</t>
  </si>
  <si>
    <t>Вид услуги перевозки</t>
  </si>
  <si>
    <t>Количество услуг перевозки, ед.</t>
  </si>
  <si>
    <t>Цена услуги перевозки, руб.</t>
  </si>
  <si>
    <r>
      <rPr>
        <sz val="9"/>
        <rFont val="Times New Roman"/>
        <family val="1"/>
        <charset val="204"/>
      </rPr>
      <t>Сумма, руб.
(гр.3 (4,5) х гр. 6 (7,8))</t>
    </r>
  </si>
  <si>
    <t>5.9.3. Обоснование (расчет) плановых показателей по расходам на коммунальные услуги</t>
  </si>
  <si>
    <t>Вид коммунальных услуг</t>
  </si>
  <si>
    <t>Количество объектов</t>
  </si>
  <si>
    <t>Расчетная потребность планового потребления ресурсов, ед.</t>
  </si>
  <si>
    <t>Тариф (с учетом НДС), руб.</t>
  </si>
  <si>
    <r>
      <rPr>
        <sz val="9"/>
        <rFont val="Times New Roman"/>
        <family val="1"/>
        <charset val="204"/>
      </rPr>
      <t>Сумма, руб.
(гр. 3(4,5) х гр. 6 (7,8) х гр. 9 (10,11))</t>
    </r>
  </si>
  <si>
    <t>5.9.4. Обоснование (расчет) плановых показателей по расходам на аренду имущества</t>
  </si>
  <si>
    <t>Арендуемая площадь (количество объектов, оборудования, иного имущества), кв. м (ед.)</t>
  </si>
  <si>
    <t>Продолжительность аренды (месяц, сутки, час)</t>
  </si>
  <si>
    <t>Цена аренды в месяц (сутки, час)/ стоимость возмещаемых услуг по содержанию, руб.</t>
  </si>
  <si>
    <r>
      <rPr>
        <sz val="9"/>
        <rFont val="Times New Roman"/>
        <family val="1"/>
        <charset val="204"/>
      </rPr>
      <t>Сумма, руб. (гр. 3 (4,5) х 6
(7,8) х гр. 9 (10,11))</t>
    </r>
  </si>
  <si>
    <t>5.9.5. Обоснование (расчет) плановых показателей по расходам на содержание имущества</t>
  </si>
  <si>
    <r>
      <rPr>
        <sz val="9"/>
        <rFont val="Times New Roman"/>
        <family val="1"/>
        <charset val="204"/>
      </rPr>
      <t>Сумма, руб.
(гр.6 (7,8) х гр. 9 (10,11))</t>
    </r>
  </si>
  <si>
    <t>5.9.6. Обоснование (расчет) плановых показателей по расходам на обязательное страхование</t>
  </si>
  <si>
    <t>Количество застрахованных работников,</t>
  </si>
  <si>
    <t>Базовые ставки страховых тарифов и</t>
  </si>
  <si>
    <t>расходов</t>
  </si>
  <si>
    <t>застрахованного имущества, чел. (ед.)</t>
  </si>
  <si>
    <t>поправочных коэффициентов к ним, руб.</t>
  </si>
  <si>
    <t>(гр. 3 (4,5) х гр. 6 (7,8))</t>
  </si>
  <si>
    <t>5.9.7. Обоснование (расчет) плановых показателей по расходам на повышение квалификации (профессиональную переподготовку)</t>
  </si>
  <si>
    <t>Количество работников, направляемых на повышение квалификации (профессиональную переподготовку), чел.</t>
  </si>
  <si>
    <t>Цена обучения одного работника, руб.</t>
  </si>
  <si>
    <r>
      <rPr>
        <sz val="9"/>
        <rFont val="Times New Roman"/>
        <family val="1"/>
        <charset val="204"/>
      </rPr>
      <t>Сумма, руб.
(гр. 3 (4,5) х гр. 6 (7,8))</t>
    </r>
  </si>
  <si>
    <t>Численность работников, чел.</t>
  </si>
  <si>
    <t>Количество услуг (работ), ед.</t>
  </si>
  <si>
    <t>Стоимость услуг (работ) по содержанию, руб.</t>
  </si>
  <si>
    <t>Количество объектов необходимого</t>
  </si>
  <si>
    <t>Стоимость приобретения необходимого</t>
  </si>
  <si>
    <t>движимого имущества, ед.</t>
  </si>
  <si>
    <t>движимого имущества, руб.</t>
  </si>
  <si>
    <t>5.9.10. Обоснование (расчет) плановых показателей по расходам на приобретение материальных запасов</t>
  </si>
  <si>
    <r>
      <rPr>
        <sz val="9"/>
        <rFont val="Times New Roman"/>
        <family val="1"/>
        <charset val="204"/>
      </rPr>
      <t>Потребность в приобретении
материальных запасов с учетом наличия указанного имущества в запасе, ед</t>
    </r>
  </si>
  <si>
    <t>Стоимость приобретения необходимого движимого имущества, руб.</t>
  </si>
  <si>
    <t>5.9.11. Обоснование (расчет) плановых показателей по расходам на осуществление капитальных вложений</t>
  </si>
  <si>
    <t>Сметная стоимость объекта капитального строительства, руб.</t>
  </si>
  <si>
    <t>Задолженность по обязательствам (кредиторская задолженность) на начало года</t>
  </si>
  <si>
    <t>Страховые взносы в Пенсионный фонд Российской Федерации, всего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</si>
  <si>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</si>
  <si>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</si>
  <si>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Численность работников получающих выплату</t>
  </si>
  <si>
    <t>Количество выплат в год на одного работника</t>
  </si>
  <si>
    <t>Размер выплат в месяц, руб</t>
  </si>
  <si>
    <r>
      <rPr>
        <b/>
        <sz val="9"/>
        <rFont val="Times New Roman"/>
        <family val="1"/>
        <charset val="204"/>
      </rPr>
      <t>2. Обоснование (расчет) плановых показателей поступлений доходов от оказания услуг, (выполнения работ), компенсации затрат учреждений
2.1. Обоснование (расчет) плановых показателей поступлений доходов от оказания услуг, (выполнения работ), компенсации затрат учреждений.</t>
    </r>
  </si>
  <si>
    <r>
      <rPr>
        <b/>
        <sz val="9"/>
        <rFont val="Times New Roman"/>
        <family val="1"/>
        <charset val="204"/>
      </rPr>
      <t>3. Обоснование (расчет) плановых показателей поступлений доходов в виде штрафов, пеней, иных сумм принудительного изъятия
3.1. Обоснование (расчет) плановых показателей поступлений доходов в виде штрафов, пеней, иных сумм принудительного изъятия</t>
    </r>
  </si>
  <si>
    <r>
      <rPr>
        <b/>
        <sz val="9"/>
        <rFont val="Times New Roman"/>
        <family val="1"/>
        <charset val="204"/>
      </rPr>
      <t>4. Обоснование (расчет) плановых показателей поступлений от прочих доходов
4.1. Обоснование (расчет) плановых показателей поступлений от прочих доходов</t>
    </r>
  </si>
  <si>
    <r>
      <rPr>
        <b/>
        <sz val="9"/>
        <rFont val="Times New Roman"/>
        <family val="1"/>
        <charset val="204"/>
      </rPr>
      <t>5. Обоснование (расчет) плановых показателей расходов на оплату труда и страховых взносов на обязательное социальное страхование работников учреждения
5.1. Обоснование (расчет) плановых показателей расходов на оплату труда</t>
    </r>
  </si>
  <si>
    <r>
      <rPr>
        <b/>
        <sz val="9"/>
        <rFont val="Times New Roman"/>
        <family val="1"/>
        <charset val="204"/>
      </rPr>
      <t>5.2. Обоснование (расчет) плановых показателей по выплатам на страховые взносы на обязательное социальное страхование
5.2.1. Обоснование (расчет) плановых показателей по выплатам на страховые взносы на обязательное социальное страхование</t>
    </r>
  </si>
  <si>
    <t>(наименование учреждения)</t>
  </si>
  <si>
    <t xml:space="preserve">Приложение к Плану финансово-
хозяйственной деятельности
</t>
  </si>
  <si>
    <t xml:space="preserve">       (финансовый год/ финансовый год и плановый период)</t>
  </si>
  <si>
    <t>Обоснования (расчеты) плановых показателей поступлений и выплат</t>
  </si>
  <si>
    <t>1. Обоснование (расчет) плановых показателей поступлений доходов от использования собственности</t>
  </si>
  <si>
    <t>1.1. Обоснование (расчет) плановых показателей поступлений доходов от использования собственности</t>
  </si>
  <si>
    <t>Платные дополнительные общеобразовательные услуги "Школа дошкольника"</t>
  </si>
  <si>
    <t xml:space="preserve">&lt;*&gt; Указываются страховые тарифы, дифференцированные по классам профессионального риска, установленные Федеральным законом от 22.12.2005
№  179-ФЗ  «О  страховых  тарифах  на  обязательное  социальное  страхование  от  несчастных  случаев  на  производстве  и  профессиональных  заболеваний на 2006 год».
</t>
  </si>
  <si>
    <t>5.3. Обоснование (расчет) плановых показателей по выплатам компенсационного характера персоналу, за исключением фонда оплаты труда</t>
  </si>
  <si>
    <t>Налог на недвижимое имущество</t>
  </si>
  <si>
    <t>Земельный налог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</si>
  <si>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начало года</t>
  </si>
  <si>
    <t>закупка энергетических ресурсов</t>
  </si>
  <si>
    <t>прочие работы, услуги</t>
  </si>
  <si>
    <t>программное обеспечение (прочее)</t>
  </si>
  <si>
    <t>Абонентская плата за связь</t>
  </si>
  <si>
    <t>Услуги предоставления Интернета</t>
  </si>
  <si>
    <t>Абонентская плата (Контур-Экстерн)</t>
  </si>
  <si>
    <t>остаток</t>
  </si>
  <si>
    <t>Услуги по обращению с ТКО</t>
  </si>
  <si>
    <t>Водоснабжение и водоотведение</t>
  </si>
  <si>
    <t>Электроснабжение</t>
  </si>
  <si>
    <t>Поставка теплоэнергии</t>
  </si>
  <si>
    <t>вывоз отходов производства</t>
  </si>
  <si>
    <t>ДЭЗ+СЭС</t>
  </si>
  <si>
    <t>прозвонка</t>
  </si>
  <si>
    <t>опрессовка</t>
  </si>
  <si>
    <t>т/о УУТЭ</t>
  </si>
  <si>
    <t>т/о системы видеонаблюдения</t>
  </si>
  <si>
    <t>заправка картриджей,рем.офис.техники</t>
  </si>
  <si>
    <t>Объект</t>
  </si>
  <si>
    <t>Количество работ (услуг), ед.</t>
  </si>
  <si>
    <t>Сметная стоимость работ (услуг), руб.</t>
  </si>
  <si>
    <t>Сумма, руб. (гр. 6 (7,8) х гр. 9 (10,11))</t>
  </si>
  <si>
    <t>акарицидная обработка территории, барьерная дератизация</t>
  </si>
  <si>
    <t>уборка территории от снега</t>
  </si>
  <si>
    <t>прочие</t>
  </si>
  <si>
    <t>охранные услуги КТС</t>
  </si>
  <si>
    <t>ключи ЭЦП</t>
  </si>
  <si>
    <t>курсы, семинары</t>
  </si>
  <si>
    <t>периодический медосмотр</t>
  </si>
  <si>
    <t>обслуживание сайта</t>
  </si>
  <si>
    <t>оценочные акты на списание ОС</t>
  </si>
  <si>
    <t>прочие расходы</t>
  </si>
  <si>
    <t>приобретение оборудования</t>
  </si>
  <si>
    <t>хозтовары</t>
  </si>
  <si>
    <t>канцтовары</t>
  </si>
  <si>
    <t>антисептики</t>
  </si>
  <si>
    <t>дезсредства</t>
  </si>
  <si>
    <t>бланочная продукция</t>
  </si>
  <si>
    <t>электротовары</t>
  </si>
  <si>
    <t>сантехнический товар</t>
  </si>
  <si>
    <t>комплектующие для лаболаторных работ</t>
  </si>
  <si>
    <t>запчасти(монитор,сист.блок,клавы,мыши,картриджи)</t>
  </si>
  <si>
    <t>иные налоги (включаемые в состав расходов) в бюджеты бюджетной системы Российской Федерации, а также государственная пошлина - 291(852)</t>
  </si>
  <si>
    <t>иные налоги (включаемые в состав расходов) в бюджеты бюджетной системы Российской Федерации, а также государственная пошлина - 291(853)</t>
  </si>
  <si>
    <t>уплата штрафов (в том числе административных), пеней, иных платежей - 292(853)</t>
  </si>
  <si>
    <t>уплата штрафов (в том числе административных), пеней, иных платежей - 295(853)</t>
  </si>
  <si>
    <t>пособия за первые три дня временной нетрудоспособности</t>
  </si>
  <si>
    <t>Руководитель</t>
  </si>
  <si>
    <t>Административный персонал</t>
  </si>
  <si>
    <t>Педагогические работники</t>
  </si>
  <si>
    <t>Прочий персонал</t>
  </si>
  <si>
    <t>5.9.8. Обоснование (расчет) плановых показателей по расходам на оплату услуг и работ, не указанных в пунктах                                                                                                                                                                                                                                                  5.9.1-5.9.7 (медицинских осмотров, информационных услуг, консультационных услуг,
экспертных услуг, научно-исследовательских работ, типографских услуг).</t>
  </si>
  <si>
    <t>Услуги предоставления широкополосного Интернета</t>
  </si>
  <si>
    <t>т/о АПС</t>
  </si>
  <si>
    <t>сигнал на пульт "01"</t>
  </si>
  <si>
    <t>сухие пайки учащимся во время карантина</t>
  </si>
  <si>
    <t>перезарядка огнетушителей</t>
  </si>
  <si>
    <t>ремонт офисной техники</t>
  </si>
  <si>
    <t>ремонт оборудования столовой</t>
  </si>
  <si>
    <t>электронная система "Образование"</t>
  </si>
  <si>
    <t>психиатрическое освидетельствование</t>
  </si>
  <si>
    <t>санминимум</t>
  </si>
  <si>
    <t>замена санкнижек</t>
  </si>
  <si>
    <t>спецоценка</t>
  </si>
  <si>
    <t>очистка систем вентиляции</t>
  </si>
  <si>
    <t>испытание пожарного ограждения кровли</t>
  </si>
  <si>
    <t>испытание внутреннего пожарного водовода на водоотдачу</t>
  </si>
  <si>
    <t>единоразовое обследование персонала, привлекаемого к работе в ЛДП на COVID-19</t>
  </si>
  <si>
    <t>остаток - ВР 244</t>
  </si>
  <si>
    <t>остаток - ВР 247</t>
  </si>
  <si>
    <t>БСО(документы об образовании) - 349 ст.</t>
  </si>
  <si>
    <t>в том числе:
субсидии на финансовое обеспечение выполнения муниципального задания</t>
  </si>
  <si>
    <r>
      <t xml:space="preserve">реализация основных общеобразовательных программ начального, основного, среднего общего образования за счет средств </t>
    </r>
    <r>
      <rPr>
        <sz val="9"/>
        <color rgb="FFFF0000"/>
        <rFont val="Times New Roman"/>
        <family val="1"/>
        <charset val="204"/>
      </rPr>
      <t>областного бюджета</t>
    </r>
  </si>
  <si>
    <r>
      <t xml:space="preserve">реализация основных общеобразовательных программ начального, основного, среднего общего образования за счет средств </t>
    </r>
    <r>
      <rPr>
        <sz val="9"/>
        <color rgb="FFFF0000"/>
        <rFont val="Times New Roman"/>
        <family val="1"/>
        <charset val="204"/>
      </rPr>
      <t>городского бюджета</t>
    </r>
  </si>
  <si>
    <t>витаминизация учащимся 1-4 кл.</t>
  </si>
  <si>
    <r>
      <t xml:space="preserve">реализация основных общеобразовательных программ начального, основного, среднего общего образования за счет средств </t>
    </r>
    <r>
      <rPr>
        <sz val="9"/>
        <color rgb="FFFF0000"/>
        <rFont val="Times New Roman"/>
        <family val="1"/>
        <charset val="204"/>
      </rPr>
      <t>федерального бюджета</t>
    </r>
  </si>
  <si>
    <t>витаминизация учащимся инвалидам и ОВЗ 1-4 кл.</t>
  </si>
  <si>
    <r>
      <t>на 20</t>
    </r>
    <r>
      <rPr>
        <u/>
        <sz val="9"/>
        <rFont val="Times New Roman"/>
        <family val="1"/>
        <charset val="204"/>
      </rPr>
      <t>24 </t>
    </r>
    <r>
      <rPr>
        <sz val="9"/>
        <rFont val="Times New Roman"/>
        <family val="1"/>
        <charset val="204"/>
      </rPr>
      <t>г.</t>
    </r>
  </si>
  <si>
    <r>
      <t>на 20</t>
    </r>
    <r>
      <rPr>
        <u/>
        <sz val="9"/>
        <rFont val="Times New Roman"/>
        <family val="1"/>
        <charset val="204"/>
      </rPr>
      <t>24</t>
    </r>
    <r>
      <rPr>
        <sz val="9"/>
        <rFont val="Times New Roman"/>
        <family val="1"/>
        <charset val="204"/>
      </rPr>
      <t>г.</t>
    </r>
  </si>
  <si>
    <t>метрологическая поверка счетчика</t>
  </si>
  <si>
    <r>
      <t>прочие -</t>
    </r>
    <r>
      <rPr>
        <sz val="9"/>
        <color rgb="FFFF0000"/>
        <rFont val="Times New Roman"/>
        <family val="1"/>
        <charset val="204"/>
      </rPr>
      <t>В/Б(пл.усл)</t>
    </r>
  </si>
  <si>
    <t>продуктовый набор учащимся (дети-инвалиды и ОВЗ)</t>
  </si>
  <si>
    <t>подписка на периодические издания (не более 4000 руб. на год)</t>
  </si>
  <si>
    <r>
      <t>прочие расходы-</t>
    </r>
    <r>
      <rPr>
        <b/>
        <sz val="9"/>
        <color rgb="FFFF0000"/>
        <rFont val="Times New Roman"/>
        <family val="1"/>
        <charset val="204"/>
      </rPr>
      <t>В/Б(пл.усл)</t>
    </r>
  </si>
  <si>
    <r>
      <t>охрана здания</t>
    </r>
    <r>
      <rPr>
        <b/>
        <sz val="9"/>
        <color rgb="FF000000"/>
        <rFont val="Times New Roman"/>
        <family val="1"/>
        <charset val="204"/>
      </rPr>
      <t>-</t>
    </r>
    <r>
      <rPr>
        <b/>
        <sz val="9"/>
        <color rgb="FFFF0000"/>
        <rFont val="Times New Roman"/>
        <family val="1"/>
        <charset val="204"/>
      </rPr>
      <t>В/Б(добров.)</t>
    </r>
  </si>
  <si>
    <r>
      <t>приобретение основных средств (без учета оборудования)</t>
    </r>
    <r>
      <rPr>
        <b/>
        <sz val="9"/>
        <color rgb="FFFF0000"/>
        <rFont val="Times New Roman"/>
        <family val="1"/>
        <charset val="204"/>
      </rPr>
      <t>-В/Б(плат.усл.)</t>
    </r>
  </si>
  <si>
    <t>344 ст.</t>
  </si>
  <si>
    <r>
      <t>приобретение медикаментов и мед.изделий</t>
    </r>
    <r>
      <rPr>
        <b/>
        <sz val="9"/>
        <color rgb="FFFF0000"/>
        <rFont val="Times New Roman"/>
        <family val="1"/>
        <charset val="204"/>
      </rPr>
      <t>-341 ст.</t>
    </r>
  </si>
  <si>
    <t xml:space="preserve">стройматериалы </t>
  </si>
  <si>
    <t xml:space="preserve">электротовары </t>
  </si>
  <si>
    <t xml:space="preserve">сантехнический товар </t>
  </si>
  <si>
    <r>
      <t xml:space="preserve">мягкий инвентарь - </t>
    </r>
    <r>
      <rPr>
        <b/>
        <sz val="9"/>
        <color rgb="FFFF0000"/>
        <rFont val="Times New Roman"/>
        <family val="1"/>
        <charset val="204"/>
      </rPr>
      <t>345 ст.</t>
    </r>
  </si>
  <si>
    <t>346 ст.</t>
  </si>
  <si>
    <t>МБОУ Школа № 48 г.о. Самара</t>
  </si>
  <si>
    <t>Платные дополнительные общеобразовательные услуги "Русский язык с увлечением"</t>
  </si>
  <si>
    <t>Платные дополнительные общеобразовательные услуги "Математика с увлечением"</t>
  </si>
  <si>
    <t>охрана здания-В/Б(пл.усл)</t>
  </si>
  <si>
    <t>текущий ремонт</t>
  </si>
  <si>
    <t>Охрана здания</t>
  </si>
  <si>
    <t xml:space="preserve"> </t>
  </si>
  <si>
    <t>Обслуживание и ремонт компьютерного,коммуникационного оборудования и сетей</t>
  </si>
  <si>
    <t>прописи  - 1 класс</t>
  </si>
  <si>
    <t>Рабочии тетради</t>
  </si>
  <si>
    <t>Педагогические работники(классное руководство)</t>
  </si>
  <si>
    <t>Педагогические работники(доплата 5000)</t>
  </si>
  <si>
    <t>Летний оздаровит.лагерь(питание)</t>
  </si>
  <si>
    <r>
      <t>приобретение основных средств (без учета оборудования)</t>
    </r>
    <r>
      <rPr>
        <b/>
        <sz val="9"/>
        <color rgb="FFFF0000"/>
        <rFont val="Times New Roman"/>
        <family val="1"/>
        <charset val="204"/>
      </rPr>
      <t>-мебель учен.гор.ин.</t>
    </r>
  </si>
  <si>
    <t xml:space="preserve">реализация основных общеобразовательных программ начального, основного, среднего общего образования </t>
  </si>
  <si>
    <t>услуги,работы для целей капитальных вложений</t>
  </si>
  <si>
    <t>текущий ремонт кабинета</t>
  </si>
  <si>
    <t>Ремонт и тех.обслуживание АПС</t>
  </si>
  <si>
    <t>психиатрическое освидетельствование(пл.усл)</t>
  </si>
  <si>
    <t>питание детей СВО</t>
  </si>
  <si>
    <r>
      <t>на 20</t>
    </r>
    <r>
      <rPr>
        <u/>
        <sz val="9"/>
        <rFont val="Times New Roman"/>
        <family val="1"/>
        <charset val="204"/>
      </rPr>
      <t>25</t>
    </r>
    <r>
      <rPr>
        <sz val="9"/>
        <rFont val="Times New Roman"/>
        <family val="1"/>
        <charset val="204"/>
      </rPr>
      <t>г.</t>
    </r>
  </si>
  <si>
    <r>
      <t>на 20</t>
    </r>
    <r>
      <rPr>
        <u/>
        <sz val="9"/>
        <rFont val="Times New Roman"/>
        <family val="1"/>
        <charset val="204"/>
      </rPr>
      <t>25 </t>
    </r>
    <r>
      <rPr>
        <sz val="9"/>
        <rFont val="Times New Roman"/>
        <family val="1"/>
        <charset val="204"/>
      </rPr>
      <t>г.</t>
    </r>
  </si>
  <si>
    <r>
      <t xml:space="preserve">    на </t>
    </r>
    <r>
      <rPr>
        <u/>
        <sz val="14"/>
        <color rgb="FF000000"/>
        <rFont val="Times New Roman"/>
        <family val="1"/>
        <charset val="204"/>
      </rPr>
      <t>2024/2025-2026 г.г.</t>
    </r>
  </si>
  <si>
    <r>
      <t>на 20</t>
    </r>
    <r>
      <rPr>
        <u/>
        <sz val="9"/>
        <rFont val="Times New Roman"/>
        <family val="1"/>
        <charset val="204"/>
      </rPr>
      <t>24 </t>
    </r>
    <r>
      <rPr>
        <sz val="9"/>
        <rFont val="Times New Roman"/>
        <family val="1"/>
        <charset val="204"/>
      </rPr>
      <t>г. (текущий финансовый год)</t>
    </r>
  </si>
  <si>
    <r>
      <t>на 20</t>
    </r>
    <r>
      <rPr>
        <u/>
        <sz val="9"/>
        <rFont val="Times New Roman"/>
        <family val="1"/>
        <charset val="204"/>
      </rPr>
      <t>25 </t>
    </r>
    <r>
      <rPr>
        <sz val="9"/>
        <rFont val="Times New Roman"/>
        <family val="1"/>
        <charset val="204"/>
      </rPr>
      <t>г. (первый год планового
периода)</t>
    </r>
  </si>
  <si>
    <r>
      <t>на 20</t>
    </r>
    <r>
      <rPr>
        <u/>
        <sz val="9"/>
        <rFont val="Times New Roman"/>
        <family val="1"/>
        <charset val="204"/>
      </rPr>
      <t>26 </t>
    </r>
    <r>
      <rPr>
        <sz val="9"/>
        <rFont val="Times New Roman"/>
        <family val="1"/>
        <charset val="204"/>
      </rPr>
      <t>г. (второй год планового
периода)</t>
    </r>
  </si>
  <si>
    <r>
      <t>на 20</t>
    </r>
    <r>
      <rPr>
        <u/>
        <sz val="9"/>
        <rFont val="Times New Roman"/>
        <family val="1"/>
        <charset val="204"/>
      </rPr>
      <t>25 </t>
    </r>
    <r>
      <rPr>
        <sz val="9"/>
        <rFont val="Times New Roman"/>
        <family val="1"/>
        <charset val="204"/>
      </rPr>
      <t>г. (первый год планового периода)</t>
    </r>
  </si>
  <si>
    <r>
      <t>на 20</t>
    </r>
    <r>
      <rPr>
        <u/>
        <sz val="9"/>
        <rFont val="Times New Roman"/>
        <family val="1"/>
        <charset val="204"/>
      </rPr>
      <t>26</t>
    </r>
    <r>
      <rPr>
        <sz val="9"/>
        <rFont val="Times New Roman"/>
        <family val="1"/>
        <charset val="204"/>
      </rPr>
      <t>г. (второй год планового периода)</t>
    </r>
  </si>
  <si>
    <r>
      <t>на 2024</t>
    </r>
    <r>
      <rPr>
        <u/>
        <sz val="9"/>
        <rFont val="Times New Roman"/>
        <family val="1"/>
        <charset val="204"/>
      </rPr>
      <t> </t>
    </r>
    <r>
      <rPr>
        <sz val="9"/>
        <rFont val="Times New Roman"/>
        <family val="1"/>
        <charset val="204"/>
      </rPr>
      <t>г. (текущий финансовый год)</t>
    </r>
  </si>
  <si>
    <r>
      <t>на 20</t>
    </r>
    <r>
      <rPr>
        <u/>
        <sz val="9"/>
        <rFont val="Times New Roman"/>
        <family val="1"/>
        <charset val="204"/>
      </rPr>
      <t>26 </t>
    </r>
    <r>
      <rPr>
        <sz val="9"/>
        <rFont val="Times New Roman"/>
        <family val="1"/>
        <charset val="204"/>
      </rPr>
      <t>г. (второй год планового периода)</t>
    </r>
  </si>
  <si>
    <r>
      <t>на 20</t>
    </r>
    <r>
      <rPr>
        <u/>
        <sz val="9"/>
        <rFont val="Times New Roman"/>
        <family val="1"/>
        <charset val="204"/>
      </rPr>
      <t xml:space="preserve">24 </t>
    </r>
    <r>
      <rPr>
        <sz val="9"/>
        <rFont val="Times New Roman"/>
        <family val="1"/>
        <charset val="204"/>
      </rPr>
      <t>г. (текущий финансовый год)</t>
    </r>
  </si>
  <si>
    <r>
      <t>на 20</t>
    </r>
    <r>
      <rPr>
        <u/>
        <sz val="9"/>
        <rFont val="Times New Roman"/>
        <family val="1"/>
        <charset val="204"/>
      </rPr>
      <t xml:space="preserve">25 </t>
    </r>
    <r>
      <rPr>
        <sz val="9"/>
        <rFont val="Times New Roman"/>
        <family val="1"/>
        <charset val="204"/>
      </rPr>
      <t>г. (первый год
планового периода)</t>
    </r>
  </si>
  <si>
    <r>
      <t>на 20</t>
    </r>
    <r>
      <rPr>
        <u/>
        <sz val="9"/>
        <rFont val="Times New Roman"/>
        <family val="1"/>
        <charset val="204"/>
      </rPr>
      <t>26 </t>
    </r>
    <r>
      <rPr>
        <sz val="9"/>
        <rFont val="Times New Roman"/>
        <family val="1"/>
        <charset val="204"/>
      </rPr>
      <t>г. (второй год
планового периода)</t>
    </r>
  </si>
  <si>
    <r>
      <t>на 20</t>
    </r>
    <r>
      <rPr>
        <u/>
        <sz val="9"/>
        <rFont val="Times New Roman"/>
        <family val="1"/>
        <charset val="204"/>
      </rPr>
      <t>26</t>
    </r>
    <r>
      <rPr>
        <sz val="9"/>
        <rFont val="Times New Roman"/>
        <family val="1"/>
        <charset val="204"/>
      </rPr>
      <t>г.</t>
    </r>
  </si>
  <si>
    <t>на 2024 г. (текущий финансовый год)</t>
  </si>
  <si>
    <r>
      <t>на 20</t>
    </r>
    <r>
      <rPr>
        <u/>
        <sz val="9"/>
        <rFont val="Times New Roman"/>
        <family val="1"/>
        <charset val="204"/>
      </rPr>
      <t>26 </t>
    </r>
    <r>
      <rPr>
        <sz val="9"/>
        <rFont val="Times New Roman"/>
        <family val="1"/>
        <charset val="204"/>
      </rPr>
      <t>г.</t>
    </r>
  </si>
  <si>
    <r>
      <t>на 20</t>
    </r>
    <r>
      <rPr>
        <u/>
        <sz val="9"/>
        <rFont val="Times New Roman"/>
        <family val="1"/>
        <charset val="204"/>
      </rPr>
      <t xml:space="preserve">25 </t>
    </r>
    <r>
      <rPr>
        <sz val="9"/>
        <rFont val="Times New Roman"/>
        <family val="1"/>
        <charset val="204"/>
      </rPr>
      <t>г. (первый год планового периода)</t>
    </r>
  </si>
  <si>
    <t>Платные дополнительные общеобразовательные услуги "практическая математика"</t>
  </si>
  <si>
    <t>Платные дополнительные общеобразовательные услуги "орфография и пунктуационная зоркость"</t>
  </si>
  <si>
    <r>
      <t>на 20</t>
    </r>
    <r>
      <rPr>
        <u/>
        <sz val="9"/>
        <rFont val="Times New Roman"/>
        <family val="1"/>
        <charset val="204"/>
      </rPr>
      <t>24 </t>
    </r>
    <r>
      <rPr>
        <sz val="9"/>
        <rFont val="Times New Roman"/>
        <family val="1"/>
        <charset val="204"/>
      </rPr>
      <t>г. (текущий финансовый
год)</t>
    </r>
  </si>
  <si>
    <r>
      <t>на 20</t>
    </r>
    <r>
      <rPr>
        <u/>
        <sz val="9"/>
        <rFont val="Times New Roman"/>
        <family val="1"/>
        <charset val="204"/>
      </rPr>
      <t xml:space="preserve">26 </t>
    </r>
    <r>
      <rPr>
        <sz val="9"/>
        <rFont val="Times New Roman"/>
        <family val="1"/>
        <charset val="204"/>
      </rPr>
      <t>г. (второй год планового периода)</t>
    </r>
  </si>
  <si>
    <r>
      <t>на 20</t>
    </r>
    <r>
      <rPr>
        <u/>
        <sz val="9"/>
        <rFont val="Times New Roman"/>
        <family val="1"/>
        <charset val="204"/>
      </rPr>
      <t>25</t>
    </r>
    <r>
      <rPr>
        <sz val="9"/>
        <rFont val="Times New Roman"/>
        <family val="1"/>
        <charset val="204"/>
      </rPr>
      <t xml:space="preserve"> г. (первый год планового
периода)</t>
    </r>
  </si>
  <si>
    <t>на 2026 г. (второй год планового
периода)</t>
  </si>
  <si>
    <r>
      <t>на 20</t>
    </r>
    <r>
      <rPr>
        <u/>
        <sz val="9"/>
        <rFont val="Times New Roman"/>
        <family val="1"/>
        <charset val="204"/>
      </rPr>
      <t>24</t>
    </r>
    <r>
      <rPr>
        <sz val="9"/>
        <rFont val="Times New Roman"/>
        <family val="1"/>
        <charset val="204"/>
      </rPr>
      <t xml:space="preserve"> г. (текущий финансовый год)</t>
    </r>
  </si>
  <si>
    <r>
      <t>на 20</t>
    </r>
    <r>
      <rPr>
        <u/>
        <sz val="9"/>
        <rFont val="Times New Roman"/>
        <family val="1"/>
        <charset val="204"/>
      </rPr>
      <t>25 </t>
    </r>
    <r>
      <rPr>
        <sz val="9"/>
        <rFont val="Times New Roman"/>
        <family val="1"/>
        <charset val="204"/>
      </rPr>
      <t>г.
(первый год планового периода)</t>
    </r>
  </si>
  <si>
    <r>
      <t>на 20</t>
    </r>
    <r>
      <rPr>
        <u/>
        <sz val="9"/>
        <rFont val="Times New Roman"/>
        <family val="1"/>
        <charset val="204"/>
      </rPr>
      <t>26 </t>
    </r>
    <r>
      <rPr>
        <sz val="9"/>
        <rFont val="Times New Roman"/>
        <family val="1"/>
        <charset val="204"/>
      </rPr>
      <t>г.
(второй год планового периода)</t>
    </r>
  </si>
  <si>
    <r>
      <t>на 20</t>
    </r>
    <r>
      <rPr>
        <u/>
        <sz val="9"/>
        <rFont val="Times New Roman"/>
        <family val="1"/>
        <charset val="204"/>
      </rPr>
      <t>25 </t>
    </r>
    <r>
      <rPr>
        <sz val="9"/>
        <rFont val="Times New Roman"/>
        <family val="1"/>
        <charset val="204"/>
      </rPr>
      <t>г. (первый год
планового периода)</t>
    </r>
  </si>
  <si>
    <t>уплата штрафов (в том числе административных), пеней, иных платежей - 296(853)</t>
  </si>
  <si>
    <r>
      <t>на 20</t>
    </r>
    <r>
      <rPr>
        <u/>
        <sz val="9"/>
        <rFont val="Times New Roman"/>
        <family val="1"/>
        <charset val="204"/>
      </rPr>
      <t>24</t>
    </r>
    <r>
      <rPr>
        <sz val="9"/>
        <rFont val="Times New Roman"/>
        <family val="1"/>
        <charset val="204"/>
      </rPr>
      <t>г. (текущий финансовый год)</t>
    </r>
  </si>
  <si>
    <r>
      <t>на 20</t>
    </r>
    <r>
      <rPr>
        <u/>
        <sz val="9"/>
        <rFont val="Times New Roman"/>
        <family val="1"/>
        <charset val="204"/>
      </rPr>
      <t>25</t>
    </r>
    <r>
      <rPr>
        <sz val="9"/>
        <rFont val="Times New Roman"/>
        <family val="1"/>
        <charset val="204"/>
      </rPr>
      <t xml:space="preserve"> г. (первый год
планового периода)</t>
    </r>
  </si>
  <si>
    <r>
      <t>на 20</t>
    </r>
    <r>
      <rPr>
        <u/>
        <sz val="9"/>
        <rFont val="Times New Roman"/>
        <family val="1"/>
        <charset val="204"/>
      </rPr>
      <t>26</t>
    </r>
    <r>
      <rPr>
        <sz val="9"/>
        <rFont val="Times New Roman"/>
        <family val="1"/>
        <charset val="204"/>
      </rPr>
      <t xml:space="preserve"> г. (второй год планового периода)</t>
    </r>
  </si>
  <si>
    <r>
      <t>на 20</t>
    </r>
    <r>
      <rPr>
        <u/>
        <sz val="9"/>
        <rFont val="Times New Roman"/>
        <family val="1"/>
        <charset val="204"/>
      </rPr>
      <t xml:space="preserve">26 </t>
    </r>
    <r>
      <rPr>
        <sz val="9"/>
        <rFont val="Times New Roman"/>
        <family val="1"/>
        <charset val="204"/>
      </rPr>
      <t>г. (второй год планового
периода)</t>
    </r>
  </si>
  <si>
    <r>
      <t>на 20</t>
    </r>
    <r>
      <rPr>
        <u/>
        <sz val="9"/>
        <rFont val="Times New Roman"/>
        <family val="1"/>
        <charset val="204"/>
      </rPr>
      <t xml:space="preserve">26 </t>
    </r>
    <r>
      <rPr>
        <sz val="9"/>
        <rFont val="Times New Roman"/>
        <family val="1"/>
        <charset val="204"/>
      </rPr>
      <t>г.</t>
    </r>
  </si>
  <si>
    <r>
      <t>на 20</t>
    </r>
    <r>
      <rPr>
        <u/>
        <sz val="9"/>
        <rFont val="Times New Roman"/>
        <family val="1"/>
        <charset val="204"/>
      </rPr>
      <t>25</t>
    </r>
    <r>
      <rPr>
        <sz val="9"/>
        <rFont val="Times New Roman"/>
        <family val="1"/>
        <charset val="204"/>
      </rPr>
      <t>г. (первый год планового периода)</t>
    </r>
  </si>
  <si>
    <r>
      <rPr>
        <sz val="9"/>
        <rFont val="Times New Roman"/>
        <family val="1"/>
        <charset val="204"/>
      </rPr>
      <t>на 2025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
(первый год планового периода)</t>
    </r>
  </si>
  <si>
    <r>
      <rPr>
        <sz val="9"/>
        <rFont val="Times New Roman"/>
        <family val="1"/>
        <charset val="204"/>
      </rPr>
      <t>на 2026</t>
    </r>
    <r>
      <rPr>
        <u/>
        <sz val="9"/>
        <rFont val="Times New Roman"/>
        <family val="1"/>
        <charset val="204"/>
      </rPr>
      <t>     </t>
    </r>
    <r>
      <rPr>
        <sz val="9"/>
        <rFont val="Times New Roman"/>
        <family val="1"/>
        <charset val="204"/>
      </rPr>
      <t>г.
(второй год планового периода)</t>
    </r>
  </si>
  <si>
    <r>
      <t>на 20</t>
    </r>
    <r>
      <rPr>
        <u/>
        <sz val="9"/>
        <rFont val="Times New Roman"/>
        <family val="1"/>
        <charset val="204"/>
      </rPr>
      <t xml:space="preserve">25 </t>
    </r>
    <r>
      <rPr>
        <sz val="9"/>
        <rFont val="Times New Roman"/>
        <family val="1"/>
        <charset val="204"/>
      </rPr>
      <t>г. (первый год планового
периода)</t>
    </r>
  </si>
  <si>
    <t>Электроснабжение - кред.зад-сть на 01.01.2024</t>
  </si>
  <si>
    <r>
      <t>на 20</t>
    </r>
    <r>
      <rPr>
        <u/>
        <sz val="9"/>
        <rFont val="Times New Roman"/>
        <family val="1"/>
        <charset val="204"/>
      </rPr>
      <t>25</t>
    </r>
    <r>
      <rPr>
        <sz val="9"/>
        <rFont val="Times New Roman"/>
        <family val="1"/>
        <charset val="204"/>
      </rPr>
      <t>. (первый год планового
периода)</t>
    </r>
  </si>
  <si>
    <t>Услуга ФИС ФРДО (пл.усл)</t>
  </si>
  <si>
    <r>
      <t>на 20</t>
    </r>
    <r>
      <rPr>
        <u/>
        <sz val="9"/>
        <rFont val="Times New Roman"/>
        <family val="1"/>
        <charset val="204"/>
      </rPr>
      <t>24</t>
    </r>
  </si>
  <si>
    <t>Предпрофильная подготовка</t>
  </si>
  <si>
    <t>Абонентская плата за связь - кред.зад-сть на 01.01.2024</t>
  </si>
  <si>
    <t>Поставка теплоэнергии кред.01.01.2024</t>
  </si>
  <si>
    <t>остатки на 01.01.2024</t>
  </si>
  <si>
    <t>Единовременные выплаты работникам(11500,5750)</t>
  </si>
  <si>
    <t>120341,,07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</si>
</sst>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#,##0.00\ _₽"/>
    <numFmt numFmtId="166" formatCode="#,##0.0\ _₽"/>
    <numFmt numFmtId="167" formatCode="#,##0\ _₽"/>
  </numFmts>
  <fonts count="16" x14ac:knownFonts="1">
    <font>
      <sz val="10"/>
      <color rgb="FF000000"/>
      <name val="Times New Roman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165" fontId="1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textRotation="90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textRotation="90" wrapText="1"/>
    </xf>
    <xf numFmtId="0" fontId="4" fillId="0" borderId="1" xfId="0" applyFont="1" applyFill="1" applyBorder="1" applyAlignment="1">
      <alignment horizontal="left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/>
    </xf>
    <xf numFmtId="1" fontId="12" fillId="0" borderId="8" xfId="0" applyNumberFormat="1" applyFont="1" applyFill="1" applyBorder="1" applyAlignment="1">
      <alignment horizontal="center" vertical="center" shrinkToFit="1"/>
    </xf>
    <xf numFmtId="1" fontId="12" fillId="0" borderId="9" xfId="0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165" fontId="12" fillId="0" borderId="8" xfId="0" applyNumberFormat="1" applyFont="1" applyFill="1" applyBorder="1" applyAlignment="1">
      <alignment horizontal="center" vertical="center" shrinkToFit="1"/>
    </xf>
    <xf numFmtId="165" fontId="12" fillId="0" borderId="9" xfId="0" applyNumberFormat="1" applyFont="1" applyFill="1" applyBorder="1" applyAlignment="1">
      <alignment horizontal="center" vertical="center" shrinkToFit="1"/>
    </xf>
    <xf numFmtId="165" fontId="12" fillId="0" borderId="10" xfId="0" applyNumberFormat="1" applyFont="1" applyFill="1" applyBorder="1" applyAlignment="1">
      <alignment horizontal="center" vertical="center" shrinkToFit="1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shrinkToFit="1"/>
    </xf>
    <xf numFmtId="165" fontId="2" fillId="0" borderId="9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5" fontId="1" fillId="3" borderId="8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textRotation="90" wrapText="1"/>
    </xf>
    <xf numFmtId="0" fontId="1" fillId="0" borderId="9" xfId="0" applyFont="1" applyFill="1" applyBorder="1" applyAlignment="1">
      <alignment horizontal="left" textRotation="90" wrapText="1"/>
    </xf>
    <xf numFmtId="0" fontId="1" fillId="0" borderId="10" xfId="0" applyFont="1" applyFill="1" applyBorder="1" applyAlignment="1">
      <alignment horizontal="left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5" fontId="12" fillId="0" borderId="30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12" fillId="0" borderId="29" xfId="0" applyNumberFormat="1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5"/>
    </xf>
    <xf numFmtId="0" fontId="2" fillId="0" borderId="3" xfId="0" applyFont="1" applyFill="1" applyBorder="1" applyAlignment="1">
      <alignment horizontal="left" vertical="top" wrapText="1" indent="5"/>
    </xf>
    <xf numFmtId="0" fontId="2" fillId="0" borderId="4" xfId="0" applyFont="1" applyFill="1" applyBorder="1" applyAlignment="1">
      <alignment horizontal="left" vertical="top" wrapText="1" indent="5"/>
    </xf>
    <xf numFmtId="0" fontId="2" fillId="0" borderId="5" xfId="0" applyFont="1" applyFill="1" applyBorder="1" applyAlignment="1">
      <alignment horizontal="left" vertical="top" wrapText="1" indent="5"/>
    </xf>
    <xf numFmtId="0" fontId="2" fillId="0" borderId="6" xfId="0" applyFont="1" applyFill="1" applyBorder="1" applyAlignment="1">
      <alignment horizontal="left" vertical="top" wrapText="1" indent="5"/>
    </xf>
    <xf numFmtId="0" fontId="2" fillId="0" borderId="7" xfId="0" applyFont="1" applyFill="1" applyBorder="1" applyAlignment="1">
      <alignment horizontal="left" vertical="top" wrapText="1" indent="5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65" fontId="11" fillId="0" borderId="8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1" fillId="7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7" borderId="18" xfId="0" applyNumberFormat="1" applyFont="1" applyFill="1" applyBorder="1" applyAlignment="1">
      <alignment horizontal="center" vertical="center" wrapText="1"/>
    </xf>
    <xf numFmtId="165" fontId="1" fillId="7" borderId="16" xfId="0" applyNumberFormat="1" applyFont="1" applyFill="1" applyBorder="1" applyAlignment="1">
      <alignment horizontal="center" vertical="center" wrapText="1"/>
    </xf>
    <xf numFmtId="165" fontId="1" fillId="7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165" fontId="1" fillId="0" borderId="19" xfId="0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165" fontId="4" fillId="7" borderId="18" xfId="0" applyNumberFormat="1" applyFont="1" applyFill="1" applyBorder="1" applyAlignment="1">
      <alignment horizontal="center" vertical="center" wrapText="1"/>
    </xf>
    <xf numFmtId="165" fontId="4" fillId="7" borderId="16" xfId="0" applyNumberFormat="1" applyFont="1" applyFill="1" applyBorder="1" applyAlignment="1">
      <alignment horizontal="center" vertical="center" wrapText="1"/>
    </xf>
    <xf numFmtId="165" fontId="4" fillId="7" borderId="17" xfId="0" applyNumberFormat="1" applyFont="1" applyFill="1" applyBorder="1" applyAlignment="1">
      <alignment horizontal="center" vertical="center" wrapText="1"/>
    </xf>
    <xf numFmtId="165" fontId="4" fillId="7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3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7" xfId="0" applyFont="1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4"/>
    </xf>
    <xf numFmtId="0" fontId="1" fillId="0" borderId="9" xfId="0" applyFont="1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4"/>
    </xf>
    <xf numFmtId="0" fontId="15" fillId="7" borderId="20" xfId="0" applyFont="1" applyFill="1" applyBorder="1" applyAlignment="1">
      <alignment horizontal="center" wrapText="1"/>
    </xf>
    <xf numFmtId="0" fontId="11" fillId="7" borderId="21" xfId="0" applyFont="1" applyFill="1" applyBorder="1" applyAlignment="1">
      <alignment horizontal="center" wrapText="1"/>
    </xf>
    <xf numFmtId="0" fontId="11" fillId="7" borderId="22" xfId="0" applyFont="1" applyFill="1" applyBorder="1" applyAlignment="1">
      <alignment horizontal="center" wrapText="1"/>
    </xf>
    <xf numFmtId="165" fontId="4" fillId="7" borderId="23" xfId="0" applyNumberFormat="1" applyFont="1" applyFill="1" applyBorder="1" applyAlignment="1">
      <alignment horizontal="center" vertical="center" wrapText="1"/>
    </xf>
    <xf numFmtId="165" fontId="4" fillId="7" borderId="21" xfId="0" applyNumberFormat="1" applyFont="1" applyFill="1" applyBorder="1" applyAlignment="1">
      <alignment horizontal="center" vertical="center" wrapText="1"/>
    </xf>
    <xf numFmtId="165" fontId="4" fillId="7" borderId="22" xfId="0" applyNumberFormat="1" applyFont="1" applyFill="1" applyBorder="1" applyAlignment="1">
      <alignment horizontal="center" vertical="center" wrapText="1"/>
    </xf>
    <xf numFmtId="165" fontId="4" fillId="7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wrapText="1"/>
    </xf>
    <xf numFmtId="165" fontId="1" fillId="0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 indent="6"/>
    </xf>
    <xf numFmtId="0" fontId="2" fillId="0" borderId="6" xfId="0" applyFont="1" applyFill="1" applyBorder="1" applyAlignment="1">
      <alignment horizontal="left" vertical="top" wrapText="1" indent="6"/>
    </xf>
    <xf numFmtId="0" fontId="4" fillId="2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 indent="3"/>
    </xf>
    <xf numFmtId="0" fontId="2" fillId="0" borderId="9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8" xfId="0" applyFont="1" applyFill="1" applyBorder="1" applyAlignment="1">
      <alignment horizontal="left" vertical="top" wrapText="1" indent="2"/>
    </xf>
    <xf numFmtId="0" fontId="2" fillId="0" borderId="9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textRotation="90"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textRotation="90" wrapText="1"/>
    </xf>
    <xf numFmtId="0" fontId="2" fillId="0" borderId="3" xfId="0" applyFont="1" applyFill="1" applyBorder="1" applyAlignment="1">
      <alignment horizontal="left" textRotation="90" wrapText="1"/>
    </xf>
    <xf numFmtId="0" fontId="2" fillId="0" borderId="4" xfId="0" applyFont="1" applyFill="1" applyBorder="1" applyAlignment="1">
      <alignment horizontal="left" textRotation="90" wrapText="1"/>
    </xf>
    <xf numFmtId="0" fontId="2" fillId="0" borderId="5" xfId="0" applyFont="1" applyFill="1" applyBorder="1" applyAlignment="1">
      <alignment horizontal="left" textRotation="90" wrapText="1"/>
    </xf>
    <xf numFmtId="0" fontId="2" fillId="0" borderId="6" xfId="0" applyFont="1" applyFill="1" applyBorder="1" applyAlignment="1">
      <alignment horizontal="left" textRotation="90" wrapText="1"/>
    </xf>
    <xf numFmtId="0" fontId="2" fillId="0" borderId="7" xfId="0" applyFont="1" applyFill="1" applyBorder="1" applyAlignment="1">
      <alignment horizontal="left" textRotation="90" wrapText="1"/>
    </xf>
    <xf numFmtId="0" fontId="2" fillId="0" borderId="9" xfId="0" applyFont="1" applyFill="1" applyBorder="1" applyAlignment="1">
      <alignment horizontal="left" vertical="top" wrapText="1" indent="4"/>
    </xf>
    <xf numFmtId="0" fontId="2" fillId="0" borderId="10" xfId="0" applyFont="1" applyFill="1" applyBorder="1" applyAlignment="1">
      <alignment horizontal="left" vertical="top" wrapText="1" indent="4"/>
    </xf>
    <xf numFmtId="0" fontId="2" fillId="0" borderId="8" xfId="0" applyFont="1" applyFill="1" applyBorder="1" applyAlignment="1">
      <alignment horizontal="left" vertical="top" wrapText="1" indent="5"/>
    </xf>
    <xf numFmtId="0" fontId="2" fillId="0" borderId="9" xfId="0" applyFont="1" applyFill="1" applyBorder="1" applyAlignment="1">
      <alignment horizontal="left" vertical="top" wrapText="1" indent="5"/>
    </xf>
    <xf numFmtId="0" fontId="2" fillId="0" borderId="10" xfId="0" applyFont="1" applyFill="1" applyBorder="1" applyAlignment="1">
      <alignment horizontal="left" vertical="top" wrapText="1" indent="5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164" fontId="1" fillId="3" borderId="8" xfId="0" applyNumberFormat="1" applyFont="1" applyFill="1" applyBorder="1" applyAlignment="1">
      <alignment horizontal="center" vertical="center" shrinkToFit="1"/>
    </xf>
    <xf numFmtId="164" fontId="1" fillId="3" borderId="9" xfId="0" applyNumberFormat="1" applyFont="1" applyFill="1" applyBorder="1" applyAlignment="1">
      <alignment horizontal="center" vertical="center" shrinkToFit="1"/>
    </xf>
    <xf numFmtId="164" fontId="1" fillId="3" borderId="10" xfId="0" applyNumberFormat="1" applyFont="1" applyFill="1" applyBorder="1" applyAlignment="1">
      <alignment horizontal="center" vertical="center" shrinkToFit="1"/>
    </xf>
    <xf numFmtId="165" fontId="1" fillId="3" borderId="8" xfId="0" applyNumberFormat="1" applyFont="1" applyFill="1" applyBorder="1" applyAlignment="1">
      <alignment horizontal="center" vertical="top" shrinkToFit="1"/>
    </xf>
    <xf numFmtId="165" fontId="1" fillId="3" borderId="9" xfId="0" applyNumberFormat="1" applyFont="1" applyFill="1" applyBorder="1" applyAlignment="1">
      <alignment horizontal="center" vertical="top" shrinkToFit="1"/>
    </xf>
    <xf numFmtId="165" fontId="1" fillId="3" borderId="10" xfId="0" applyNumberFormat="1" applyFont="1" applyFill="1" applyBorder="1" applyAlignment="1">
      <alignment horizontal="center" vertical="top" shrinkToFit="1"/>
    </xf>
    <xf numFmtId="164" fontId="1" fillId="0" borderId="8" xfId="0" applyNumberFormat="1" applyFont="1" applyFill="1" applyBorder="1" applyAlignment="1">
      <alignment horizontal="center" vertical="center" shrinkToFit="1"/>
    </xf>
    <xf numFmtId="164" fontId="1" fillId="0" borderId="9" xfId="0" applyNumberFormat="1" applyFont="1" applyFill="1" applyBorder="1" applyAlignment="1">
      <alignment horizontal="center" vertical="center" shrinkToFit="1"/>
    </xf>
    <xf numFmtId="164" fontId="1" fillId="0" borderId="10" xfId="0" applyNumberFormat="1" applyFont="1" applyFill="1" applyBorder="1" applyAlignment="1">
      <alignment horizontal="center" vertical="center" shrinkToFit="1"/>
    </xf>
    <xf numFmtId="165" fontId="1" fillId="0" borderId="8" xfId="0" applyNumberFormat="1" applyFont="1" applyFill="1" applyBorder="1" applyAlignment="1">
      <alignment horizontal="center" vertical="top" shrinkToFit="1"/>
    </xf>
    <xf numFmtId="165" fontId="1" fillId="0" borderId="9" xfId="0" applyNumberFormat="1" applyFont="1" applyFill="1" applyBorder="1" applyAlignment="1">
      <alignment horizontal="center" vertical="top" shrinkToFit="1"/>
    </xf>
    <xf numFmtId="165" fontId="1" fillId="0" borderId="10" xfId="0" applyNumberFormat="1" applyFont="1" applyFill="1" applyBorder="1" applyAlignment="1">
      <alignment horizontal="center" vertical="top" shrinkToFit="1"/>
    </xf>
    <xf numFmtId="165" fontId="1" fillId="0" borderId="8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center" shrinkToFit="1"/>
    </xf>
    <xf numFmtId="164" fontId="4" fillId="0" borderId="9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164" fontId="1" fillId="0" borderId="2" xfId="0" applyNumberFormat="1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>
      <alignment horizontal="center" vertical="center" shrinkToFit="1"/>
    </xf>
    <xf numFmtId="164" fontId="1" fillId="0" borderId="4" xfId="0" applyNumberFormat="1" applyFont="1" applyFill="1" applyBorder="1" applyAlignment="1">
      <alignment horizontal="center" vertical="center" shrinkToFit="1"/>
    </xf>
    <xf numFmtId="164" fontId="1" fillId="0" borderId="5" xfId="0" applyNumberFormat="1" applyFont="1" applyFill="1" applyBorder="1" applyAlignment="1">
      <alignment horizontal="center" vertical="center" shrinkToFit="1"/>
    </xf>
    <xf numFmtId="164" fontId="1" fillId="0" borderId="6" xfId="0" applyNumberFormat="1" applyFont="1" applyFill="1" applyBorder="1" applyAlignment="1">
      <alignment horizontal="center" vertical="center" shrinkToFit="1"/>
    </xf>
    <xf numFmtId="164" fontId="1" fillId="0" borderId="7" xfId="0" applyNumberFormat="1" applyFont="1" applyFill="1" applyBorder="1" applyAlignment="1">
      <alignment horizontal="center" vertical="center" shrinkToFi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center" wrapText="1"/>
    </xf>
    <xf numFmtId="165" fontId="1" fillId="0" borderId="9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165" fontId="1" fillId="3" borderId="8" xfId="0" applyNumberFormat="1" applyFont="1" applyFill="1" applyBorder="1" applyAlignment="1">
      <alignment horizontal="center" wrapText="1"/>
    </xf>
    <xf numFmtId="165" fontId="1" fillId="3" borderId="9" xfId="0" applyNumberFormat="1" applyFont="1" applyFill="1" applyBorder="1" applyAlignment="1">
      <alignment horizontal="center" wrapText="1"/>
    </xf>
    <xf numFmtId="165" fontId="1" fillId="3" borderId="10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 indent="6"/>
    </xf>
    <xf numFmtId="0" fontId="2" fillId="0" borderId="9" xfId="0" applyFont="1" applyFill="1" applyBorder="1" applyAlignment="1">
      <alignment horizontal="left" vertical="top" wrapText="1" indent="6"/>
    </xf>
    <xf numFmtId="0" fontId="2" fillId="0" borderId="10" xfId="0" applyFont="1" applyFill="1" applyBorder="1" applyAlignment="1">
      <alignment horizontal="left" vertical="top" wrapText="1" indent="6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66" fontId="1" fillId="0" borderId="8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left" vertical="top" wrapText="1" indent="3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 indent="7"/>
    </xf>
    <xf numFmtId="0" fontId="2" fillId="0" borderId="3" xfId="0" applyFont="1" applyFill="1" applyBorder="1" applyAlignment="1">
      <alignment horizontal="left" vertical="top" wrapText="1" indent="7"/>
    </xf>
    <xf numFmtId="0" fontId="2" fillId="0" borderId="4" xfId="0" applyFont="1" applyFill="1" applyBorder="1" applyAlignment="1">
      <alignment horizontal="left" vertical="top" wrapText="1" indent="7"/>
    </xf>
    <xf numFmtId="4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indent="12"/>
    </xf>
    <xf numFmtId="0" fontId="2" fillId="0" borderId="9" xfId="0" applyFont="1" applyFill="1" applyBorder="1" applyAlignment="1">
      <alignment horizontal="left" vertical="top" wrapText="1" indent="12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>
      <alignment horizontal="center" vertical="center" shrinkToFit="1"/>
    </xf>
    <xf numFmtId="165" fontId="1" fillId="0" borderId="9" xfId="0" applyNumberFormat="1" applyFont="1" applyFill="1" applyBorder="1" applyAlignment="1">
      <alignment horizontal="center" vertical="center" shrinkToFit="1"/>
    </xf>
    <xf numFmtId="165" fontId="1" fillId="0" borderId="10" xfId="0" applyNumberFormat="1" applyFont="1" applyFill="1" applyBorder="1" applyAlignment="1">
      <alignment horizontal="center" vertical="center" shrinkToFit="1"/>
    </xf>
    <xf numFmtId="165" fontId="1" fillId="3" borderId="8" xfId="0" applyNumberFormat="1" applyFont="1" applyFill="1" applyBorder="1" applyAlignment="1">
      <alignment horizontal="center" vertical="center" shrinkToFit="1"/>
    </xf>
    <xf numFmtId="165" fontId="1" fillId="3" borderId="9" xfId="0" applyNumberFormat="1" applyFont="1" applyFill="1" applyBorder="1" applyAlignment="1">
      <alignment horizontal="center" vertical="center" shrinkToFit="1"/>
    </xf>
    <xf numFmtId="165" fontId="1" fillId="3" borderId="10" xfId="0" applyNumberFormat="1" applyFont="1" applyFill="1" applyBorder="1" applyAlignment="1">
      <alignment horizontal="center" vertical="center" shrinkToFit="1"/>
    </xf>
    <xf numFmtId="165" fontId="4" fillId="0" borderId="8" xfId="0" applyNumberFormat="1" applyFont="1" applyFill="1" applyBorder="1" applyAlignment="1">
      <alignment horizontal="center" vertical="center" shrinkToFit="1"/>
    </xf>
    <xf numFmtId="165" fontId="4" fillId="0" borderId="9" xfId="0" applyNumberFormat="1" applyFont="1" applyFill="1" applyBorder="1" applyAlignment="1">
      <alignment horizontal="center" vertical="center" shrinkToFit="1"/>
    </xf>
    <xf numFmtId="165" fontId="4" fillId="0" borderId="10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 indent="16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7" xfId="0" applyFont="1" applyFill="1" applyBorder="1" applyAlignment="1">
      <alignment horizontal="left" vertical="top" wrapText="1" indent="3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vertical="center" shrinkToFit="1"/>
    </xf>
    <xf numFmtId="1" fontId="2" fillId="0" borderId="9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center" vertical="center" shrinkToFi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5" fontId="4" fillId="0" borderId="8" xfId="0" applyNumberFormat="1" applyFont="1" applyFill="1" applyBorder="1" applyAlignment="1">
      <alignment horizontal="center" vertical="top" shrinkToFit="1"/>
    </xf>
    <xf numFmtId="165" fontId="4" fillId="0" borderId="9" xfId="0" applyNumberFormat="1" applyFont="1" applyFill="1" applyBorder="1" applyAlignment="1">
      <alignment horizontal="center" vertical="top" shrinkToFit="1"/>
    </xf>
    <xf numFmtId="165" fontId="4" fillId="0" borderId="10" xfId="0" applyNumberFormat="1" applyFont="1" applyFill="1" applyBorder="1" applyAlignment="1">
      <alignment horizontal="center" vertical="top" shrinkToFit="1"/>
    </xf>
    <xf numFmtId="165" fontId="4" fillId="0" borderId="8" xfId="0" applyNumberFormat="1" applyFont="1" applyFill="1" applyBorder="1" applyAlignment="1">
      <alignment horizontal="center" wrapText="1"/>
    </xf>
    <xf numFmtId="165" fontId="4" fillId="0" borderId="9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 indent="36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9"/>
    </xf>
    <xf numFmtId="0" fontId="2" fillId="0" borderId="3" xfId="0" applyFont="1" applyFill="1" applyBorder="1" applyAlignment="1">
      <alignment horizontal="left" vertical="top" wrapText="1" indent="9"/>
    </xf>
    <xf numFmtId="0" fontId="2" fillId="0" borderId="4" xfId="0" applyFont="1" applyFill="1" applyBorder="1" applyAlignment="1">
      <alignment horizontal="left" vertical="top" wrapText="1" indent="9"/>
    </xf>
    <xf numFmtId="0" fontId="2" fillId="0" borderId="5" xfId="0" applyFont="1" applyFill="1" applyBorder="1" applyAlignment="1">
      <alignment horizontal="left" vertical="top" wrapText="1" indent="9"/>
    </xf>
    <xf numFmtId="0" fontId="2" fillId="0" borderId="6" xfId="0" applyFont="1" applyFill="1" applyBorder="1" applyAlignment="1">
      <alignment horizontal="left" vertical="top" wrapText="1" indent="9"/>
    </xf>
    <xf numFmtId="0" fontId="2" fillId="0" borderId="7" xfId="0" applyFont="1" applyFill="1" applyBorder="1" applyAlignment="1">
      <alignment horizontal="left" vertical="top" wrapText="1" indent="9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left" vertical="top" indent="1" shrinkToFit="1"/>
    </xf>
    <xf numFmtId="164" fontId="1" fillId="0" borderId="9" xfId="0" applyNumberFormat="1" applyFont="1" applyFill="1" applyBorder="1" applyAlignment="1">
      <alignment horizontal="left" vertical="top" indent="1" shrinkToFit="1"/>
    </xf>
    <xf numFmtId="164" fontId="1" fillId="0" borderId="10" xfId="0" applyNumberFormat="1" applyFont="1" applyFill="1" applyBorder="1" applyAlignment="1">
      <alignment horizontal="left" vertical="top" indent="1" shrinkToFit="1"/>
    </xf>
    <xf numFmtId="164" fontId="4" fillId="0" borderId="8" xfId="0" applyNumberFormat="1" applyFont="1" applyFill="1" applyBorder="1" applyAlignment="1">
      <alignment horizontal="left" vertical="top" indent="1" shrinkToFit="1"/>
    </xf>
    <xf numFmtId="164" fontId="4" fillId="0" borderId="9" xfId="0" applyNumberFormat="1" applyFont="1" applyFill="1" applyBorder="1" applyAlignment="1">
      <alignment horizontal="left" vertical="top" indent="1" shrinkToFit="1"/>
    </xf>
    <xf numFmtId="164" fontId="4" fillId="0" borderId="10" xfId="0" applyNumberFormat="1" applyFont="1" applyFill="1" applyBorder="1" applyAlignment="1">
      <alignment horizontal="left" vertical="top" indent="1" shrinkToFit="1"/>
    </xf>
    <xf numFmtId="165" fontId="1" fillId="4" borderId="8" xfId="0" applyNumberFormat="1" applyFont="1" applyFill="1" applyBorder="1" applyAlignment="1">
      <alignment horizontal="center" wrapText="1"/>
    </xf>
    <xf numFmtId="165" fontId="1" fillId="4" borderId="9" xfId="0" applyNumberFormat="1" applyFont="1" applyFill="1" applyBorder="1" applyAlignment="1">
      <alignment horizontal="center" wrapText="1"/>
    </xf>
    <xf numFmtId="165" fontId="1" fillId="4" borderId="10" xfId="0" applyNumberFormat="1" applyFont="1" applyFill="1" applyBorder="1" applyAlignment="1">
      <alignment horizontal="center" wrapText="1"/>
    </xf>
    <xf numFmtId="164" fontId="1" fillId="3" borderId="8" xfId="0" applyNumberFormat="1" applyFont="1" applyFill="1" applyBorder="1" applyAlignment="1">
      <alignment horizontal="left" vertical="top" indent="1" shrinkToFit="1"/>
    </xf>
    <xf numFmtId="164" fontId="1" fillId="3" borderId="9" xfId="0" applyNumberFormat="1" applyFont="1" applyFill="1" applyBorder="1" applyAlignment="1">
      <alignment horizontal="left" vertical="top" indent="1" shrinkToFit="1"/>
    </xf>
    <xf numFmtId="164" fontId="1" fillId="3" borderId="10" xfId="0" applyNumberFormat="1" applyFont="1" applyFill="1" applyBorder="1" applyAlignment="1">
      <alignment horizontal="left" vertical="top" indent="1" shrinkToFi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 indent="12"/>
    </xf>
    <xf numFmtId="0" fontId="2" fillId="0" borderId="3" xfId="0" applyFont="1" applyFill="1" applyBorder="1" applyAlignment="1">
      <alignment horizontal="left" vertical="top" wrapText="1" indent="12"/>
    </xf>
    <xf numFmtId="0" fontId="2" fillId="0" borderId="4" xfId="0" applyFont="1" applyFill="1" applyBorder="1" applyAlignment="1">
      <alignment horizontal="left" vertical="top" wrapText="1" indent="12"/>
    </xf>
    <xf numFmtId="0" fontId="2" fillId="0" borderId="5" xfId="0" applyFont="1" applyFill="1" applyBorder="1" applyAlignment="1">
      <alignment horizontal="left" vertical="top" wrapText="1" indent="12"/>
    </xf>
    <xf numFmtId="0" fontId="2" fillId="0" borderId="6" xfId="0" applyFont="1" applyFill="1" applyBorder="1" applyAlignment="1">
      <alignment horizontal="left" vertical="top" wrapText="1" indent="12"/>
    </xf>
    <xf numFmtId="0" fontId="2" fillId="0" borderId="7" xfId="0" applyFont="1" applyFill="1" applyBorder="1" applyAlignment="1">
      <alignment horizontal="left" vertical="top" wrapText="1" indent="12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1" fontId="6" fillId="0" borderId="8" xfId="0" applyNumberFormat="1" applyFont="1" applyFill="1" applyBorder="1" applyAlignment="1">
      <alignment horizontal="center" vertical="top" shrinkToFit="1"/>
    </xf>
    <xf numFmtId="1" fontId="6" fillId="0" borderId="9" xfId="0" applyNumberFormat="1" applyFont="1" applyFill="1" applyBorder="1" applyAlignment="1">
      <alignment horizontal="center" vertical="top" shrinkToFit="1"/>
    </xf>
    <xf numFmtId="1" fontId="6" fillId="0" borderId="10" xfId="0" applyNumberFormat="1" applyFont="1" applyFill="1" applyBorder="1" applyAlignment="1">
      <alignment horizontal="center" vertical="top" shrinkToFit="1"/>
    </xf>
    <xf numFmtId="0" fontId="5" fillId="0" borderId="9" xfId="0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 indent="7"/>
    </xf>
    <xf numFmtId="0" fontId="2" fillId="0" borderId="6" xfId="0" applyFont="1" applyFill="1" applyBorder="1" applyAlignment="1">
      <alignment horizontal="left" vertical="top" wrapText="1" indent="7"/>
    </xf>
    <xf numFmtId="0" fontId="2" fillId="0" borderId="7" xfId="0" applyFont="1" applyFill="1" applyBorder="1" applyAlignment="1">
      <alignment horizontal="left" vertical="top" wrapText="1" indent="7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65" fontId="7" fillId="0" borderId="8" xfId="0" applyNumberFormat="1" applyFont="1" applyFill="1" applyBorder="1" applyAlignment="1">
      <alignment horizontal="center" vertical="center" shrinkToFit="1"/>
    </xf>
    <xf numFmtId="165" fontId="7" fillId="0" borderId="9" xfId="0" applyNumberFormat="1" applyFont="1" applyFill="1" applyBorder="1" applyAlignment="1">
      <alignment horizontal="center" vertical="center" shrinkToFit="1"/>
    </xf>
    <xf numFmtId="165" fontId="7" fillId="0" borderId="10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right" vertical="top" wrapText="1" indent="2"/>
    </xf>
    <xf numFmtId="0" fontId="2" fillId="0" borderId="6" xfId="0" applyFont="1" applyFill="1" applyBorder="1" applyAlignment="1">
      <alignment horizontal="right" vertical="top" wrapText="1" indent="2"/>
    </xf>
    <xf numFmtId="0" fontId="2" fillId="0" borderId="7" xfId="0" applyFont="1" applyFill="1" applyBorder="1" applyAlignment="1">
      <alignment horizontal="right" vertical="top" wrapText="1" indent="2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wrapText="1" indent="1"/>
    </xf>
    <xf numFmtId="0" fontId="2" fillId="0" borderId="12" xfId="0" applyFont="1" applyFill="1" applyBorder="1" applyAlignment="1">
      <alignment horizontal="right" vertical="top" wrapText="1" indent="1"/>
    </xf>
    <xf numFmtId="0" fontId="2" fillId="0" borderId="7" xfId="0" applyFont="1" applyFill="1" applyBorder="1" applyAlignment="1">
      <alignment horizontal="left" vertical="top" wrapText="1" indent="6"/>
    </xf>
    <xf numFmtId="0" fontId="2" fillId="0" borderId="2" xfId="0" applyFont="1" applyFill="1" applyBorder="1" applyAlignment="1">
      <alignment horizontal="right" vertical="top" wrapText="1" indent="2"/>
    </xf>
    <xf numFmtId="0" fontId="2" fillId="0" borderId="3" xfId="0" applyFont="1" applyFill="1" applyBorder="1" applyAlignment="1">
      <alignment horizontal="right" vertical="top" wrapText="1" indent="2"/>
    </xf>
    <xf numFmtId="0" fontId="2" fillId="0" borderId="4" xfId="0" applyFont="1" applyFill="1" applyBorder="1" applyAlignment="1">
      <alignment horizontal="right" vertical="top" wrapText="1" indent="2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top" wrapText="1" indent="10"/>
    </xf>
    <xf numFmtId="0" fontId="2" fillId="0" borderId="3" xfId="0" applyFont="1" applyFill="1" applyBorder="1" applyAlignment="1">
      <alignment horizontal="left" vertical="top" wrapText="1" indent="10"/>
    </xf>
    <xf numFmtId="0" fontId="2" fillId="0" borderId="4" xfId="0" applyFont="1" applyFill="1" applyBorder="1" applyAlignment="1">
      <alignment horizontal="left" vertical="top" wrapText="1" indent="10"/>
    </xf>
    <xf numFmtId="0" fontId="2" fillId="0" borderId="5" xfId="0" applyFont="1" applyFill="1" applyBorder="1" applyAlignment="1">
      <alignment horizontal="left" vertical="top" wrapText="1" indent="10"/>
    </xf>
    <xf numFmtId="0" fontId="2" fillId="0" borderId="6" xfId="0" applyFont="1" applyFill="1" applyBorder="1" applyAlignment="1">
      <alignment horizontal="left" vertical="top" wrapText="1" indent="10"/>
    </xf>
    <xf numFmtId="0" fontId="2" fillId="0" borderId="7" xfId="0" applyFont="1" applyFill="1" applyBorder="1" applyAlignment="1">
      <alignment horizontal="left" vertical="top" wrapText="1" indent="10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0" fontId="7" fillId="2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1" fillId="5" borderId="8" xfId="0" applyFont="1" applyFill="1" applyBorder="1" applyAlignment="1">
      <alignment horizontal="left" wrapText="1"/>
    </xf>
    <xf numFmtId="0" fontId="11" fillId="5" borderId="9" xfId="0" applyFont="1" applyFill="1" applyBorder="1" applyAlignment="1">
      <alignment horizontal="left" wrapText="1"/>
    </xf>
    <xf numFmtId="0" fontId="11" fillId="5" borderId="10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4" fillId="7" borderId="20" xfId="0" applyFont="1" applyFill="1" applyBorder="1" applyAlignment="1">
      <alignment horizontal="center" wrapText="1"/>
    </xf>
    <xf numFmtId="0" fontId="14" fillId="7" borderId="21" xfId="0" applyFont="1" applyFill="1" applyBorder="1" applyAlignment="1">
      <alignment horizontal="center" wrapText="1"/>
    </xf>
    <xf numFmtId="0" fontId="14" fillId="7" borderId="22" xfId="0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165" fontId="1" fillId="0" borderId="3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shrinkToFit="1"/>
    </xf>
    <xf numFmtId="164" fontId="1" fillId="4" borderId="3" xfId="0" applyNumberFormat="1" applyFont="1" applyFill="1" applyBorder="1" applyAlignment="1">
      <alignment horizontal="center" vertical="center" shrinkToFit="1"/>
    </xf>
    <xf numFmtId="164" fontId="1" fillId="4" borderId="4" xfId="0" applyNumberFormat="1" applyFont="1" applyFill="1" applyBorder="1" applyAlignment="1">
      <alignment horizontal="center" vertical="center" shrinkToFit="1"/>
    </xf>
    <xf numFmtId="164" fontId="1" fillId="4" borderId="5" xfId="0" applyNumberFormat="1" applyFont="1" applyFill="1" applyBorder="1" applyAlignment="1">
      <alignment horizontal="center" vertical="center" shrinkToFit="1"/>
    </xf>
    <xf numFmtId="164" fontId="1" fillId="4" borderId="6" xfId="0" applyNumberFormat="1" applyFont="1" applyFill="1" applyBorder="1" applyAlignment="1">
      <alignment horizontal="center" vertical="center" shrinkToFit="1"/>
    </xf>
    <xf numFmtId="164" fontId="1" fillId="4" borderId="7" xfId="0" applyNumberFormat="1" applyFont="1" applyFill="1" applyBorder="1" applyAlignment="1">
      <alignment horizontal="center" vertical="center" shrinkToFit="1"/>
    </xf>
    <xf numFmtId="165" fontId="1" fillId="0" borderId="2" xfId="0" applyNumberFormat="1" applyFont="1" applyFill="1" applyBorder="1" applyAlignment="1">
      <alignment horizontal="center" vertical="center" shrinkToFit="1"/>
    </xf>
    <xf numFmtId="165" fontId="1" fillId="0" borderId="3" xfId="0" applyNumberFormat="1" applyFont="1" applyFill="1" applyBorder="1" applyAlignment="1">
      <alignment horizontal="center" vertical="center" shrinkToFit="1"/>
    </xf>
    <xf numFmtId="165" fontId="1" fillId="0" borderId="4" xfId="0" applyNumberFormat="1" applyFont="1" applyFill="1" applyBorder="1" applyAlignment="1">
      <alignment horizontal="center" vertical="center" shrinkToFit="1"/>
    </xf>
    <xf numFmtId="165" fontId="1" fillId="0" borderId="5" xfId="0" applyNumberFormat="1" applyFont="1" applyFill="1" applyBorder="1" applyAlignment="1">
      <alignment horizontal="center" vertical="center" shrinkToFit="1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1" fillId="0" borderId="7" xfId="0" applyNumberFormat="1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9143</xdr:colOff>
      <xdr:row>152</xdr:row>
      <xdr:rowOff>318947</xdr:rowOff>
    </xdr:from>
    <xdr:ext cx="2026920" cy="0"/>
    <xdr:sp macro="" textlink="">
      <xdr:nvSpPr>
        <xdr:cNvPr id="2" name="Shape 2"/>
        <xdr:cNvSpPr/>
      </xdr:nvSpPr>
      <xdr:spPr>
        <a:xfrm>
          <a:off x="0" y="0"/>
          <a:ext cx="2026920" cy="0"/>
        </a:xfrm>
        <a:custGeom>
          <a:avLst/>
          <a:gdLst/>
          <a:ahLst/>
          <a:cxnLst/>
          <a:rect l="0" t="0" r="0" b="0"/>
          <a:pathLst>
            <a:path w="2026920">
              <a:moveTo>
                <a:pt x="0" y="0"/>
              </a:moveTo>
              <a:lnTo>
                <a:pt x="2026846" y="0"/>
              </a:lnTo>
            </a:path>
          </a:pathLst>
        </a:custGeom>
        <a:ln w="5608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%3D38507671DF4DEC36B7E2199A75A50F4CF78337DB4CA741CF0FC2C7CF43D7621A492A0CA58E30D05812475406dEu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1"/>
  <sheetViews>
    <sheetView tabSelected="1" topLeftCell="A239" workbookViewId="0">
      <selection activeCell="BU241" sqref="BU241:CB241"/>
    </sheetView>
  </sheetViews>
  <sheetFormatPr defaultColWidth="8.83203125" defaultRowHeight="12" x14ac:dyDescent="0.2"/>
  <cols>
    <col min="1" max="1" width="1.1640625" style="1" customWidth="1"/>
    <col min="2" max="2" width="2.1640625" style="1" customWidth="1"/>
    <col min="3" max="3" width="3.33203125" style="1" customWidth="1"/>
    <col min="4" max="4" width="1.1640625" style="1" customWidth="1"/>
    <col min="5" max="5" width="2.1640625" style="1" customWidth="1"/>
    <col min="6" max="7" width="1.1640625" style="1" customWidth="1"/>
    <col min="8" max="8" width="4.6640625" style="1" customWidth="1"/>
    <col min="9" max="9" width="3.33203125" style="1" customWidth="1"/>
    <col min="10" max="10" width="1.1640625" style="1" customWidth="1"/>
    <col min="11" max="11" width="5.83203125" style="1" customWidth="1"/>
    <col min="12" max="12" width="2.1640625" style="1" customWidth="1"/>
    <col min="13" max="15" width="1.1640625" style="1" customWidth="1"/>
    <col min="16" max="16" width="3.33203125" style="1" customWidth="1"/>
    <col min="17" max="17" width="3.5" style="1" customWidth="1"/>
    <col min="18" max="19" width="1.1640625" style="1" customWidth="1"/>
    <col min="20" max="20" width="2.1640625" style="1" customWidth="1"/>
    <col min="21" max="21" width="1.1640625" style="1" customWidth="1"/>
    <col min="22" max="23" width="2.1640625" style="1" customWidth="1"/>
    <col min="24" max="28" width="1.1640625" style="1" customWidth="1"/>
    <col min="29" max="29" width="4.6640625" style="1" customWidth="1"/>
    <col min="30" max="33" width="1.1640625" style="1" customWidth="1"/>
    <col min="34" max="34" width="3.83203125" style="1" customWidth="1"/>
    <col min="35" max="39" width="2.33203125" style="1" customWidth="1"/>
    <col min="40" max="40" width="6.5" style="1" customWidth="1"/>
    <col min="41" max="41" width="2.1640625" style="1" customWidth="1"/>
    <col min="42" max="43" width="1.1640625" style="1" customWidth="1"/>
    <col min="44" max="44" width="2.1640625" style="1" customWidth="1"/>
    <col min="45" max="49" width="1.1640625" style="1" customWidth="1"/>
    <col min="50" max="51" width="2.1640625" style="1" customWidth="1"/>
    <col min="52" max="54" width="1.1640625" style="1" customWidth="1"/>
    <col min="55" max="55" width="2.1640625" style="1" customWidth="1"/>
    <col min="56" max="56" width="1.1640625" style="1" customWidth="1"/>
    <col min="57" max="58" width="2.1640625" style="1" customWidth="1"/>
    <col min="59" max="61" width="1.1640625" style="1" customWidth="1"/>
    <col min="62" max="63" width="2.1640625" style="1" customWidth="1"/>
    <col min="64" max="64" width="3" style="1" customWidth="1"/>
    <col min="65" max="66" width="1.1640625" style="1" customWidth="1"/>
    <col min="67" max="67" width="2.1640625" style="1" customWidth="1"/>
    <col min="68" max="68" width="1.1640625" style="1" customWidth="1"/>
    <col min="69" max="69" width="2.1640625" style="1" customWidth="1"/>
    <col min="70" max="70" width="2.83203125" style="1" customWidth="1"/>
    <col min="71" max="71" width="2.1640625" style="1" customWidth="1"/>
    <col min="72" max="72" width="1.1640625" style="1" customWidth="1"/>
    <col min="73" max="73" width="2.1640625" style="1" customWidth="1"/>
    <col min="74" max="76" width="1.1640625" style="1" customWidth="1"/>
    <col min="77" max="77" width="2.33203125" style="1" customWidth="1"/>
    <col min="78" max="79" width="2.1640625" style="1" customWidth="1"/>
    <col min="80" max="80" width="1.1640625" style="1" customWidth="1"/>
    <col min="81" max="81" width="2.1640625" style="1" customWidth="1"/>
    <col min="82" max="82" width="3.6640625" style="1" customWidth="1"/>
    <col min="83" max="83" width="1.1640625" style="1" customWidth="1"/>
    <col min="84" max="85" width="2.1640625" style="1" customWidth="1"/>
    <col min="86" max="86" width="1.1640625" style="1" customWidth="1"/>
    <col min="87" max="87" width="2.1640625" style="1" customWidth="1"/>
    <col min="88" max="89" width="1.1640625" style="1" customWidth="1"/>
    <col min="90" max="90" width="4.6640625" style="1" customWidth="1"/>
    <col min="91" max="91" width="11" style="1" customWidth="1"/>
    <col min="92" max="16384" width="8.83203125" style="1"/>
  </cols>
  <sheetData>
    <row r="1" spans="1:91" ht="29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133" t="s">
        <v>208</v>
      </c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</row>
    <row r="2" spans="1:91" ht="17.2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131" t="s">
        <v>312</v>
      </c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</row>
    <row r="3" spans="1:91" ht="11.25" customHeight="1" x14ac:dyDescent="0.2">
      <c r="BG3" s="132" t="s">
        <v>207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</row>
    <row r="4" spans="1:91" ht="18.75" x14ac:dyDescent="0.2">
      <c r="BG4" s="135" t="s">
        <v>334</v>
      </c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</row>
    <row r="5" spans="1:91" x14ac:dyDescent="0.2">
      <c r="BG5" s="136" t="s">
        <v>209</v>
      </c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</row>
    <row r="6" spans="1:91" x14ac:dyDescent="0.2">
      <c r="A6" s="137" t="s">
        <v>210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</row>
    <row r="7" spans="1:91" x14ac:dyDescent="0.2">
      <c r="A7" s="137" t="s">
        <v>211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</row>
    <row r="8" spans="1:91" ht="12.75" customHeight="1" x14ac:dyDescent="0.2">
      <c r="A8" s="475" t="s">
        <v>212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</row>
    <row r="9" spans="1:91" ht="21.95" customHeight="1" x14ac:dyDescent="0.2">
      <c r="A9" s="480" t="s">
        <v>1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2"/>
      <c r="AH9" s="110" t="s">
        <v>2</v>
      </c>
      <c r="AI9" s="111"/>
      <c r="AJ9" s="111"/>
      <c r="AK9" s="111"/>
      <c r="AL9" s="111"/>
      <c r="AM9" s="112"/>
      <c r="AN9" s="41" t="s">
        <v>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3"/>
    </row>
    <row r="10" spans="1:91" ht="47.1" customHeight="1" x14ac:dyDescent="0.2">
      <c r="A10" s="483"/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5"/>
      <c r="AH10" s="113"/>
      <c r="AI10" s="114"/>
      <c r="AJ10" s="114"/>
      <c r="AK10" s="114"/>
      <c r="AL10" s="114"/>
      <c r="AM10" s="115"/>
      <c r="AN10" s="126" t="s">
        <v>335</v>
      </c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3"/>
      <c r="BG10" s="123" t="s">
        <v>336</v>
      </c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3"/>
      <c r="BZ10" s="240" t="s">
        <v>337</v>
      </c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7"/>
    </row>
    <row r="11" spans="1:91" s="4" customFormat="1" ht="10.5" x14ac:dyDescent="0.2">
      <c r="A11" s="424">
        <v>1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6"/>
      <c r="AH11" s="424">
        <v>2</v>
      </c>
      <c r="AI11" s="425"/>
      <c r="AJ11" s="425"/>
      <c r="AK11" s="425"/>
      <c r="AL11" s="425"/>
      <c r="AM11" s="426"/>
      <c r="AN11" s="424">
        <v>3</v>
      </c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6"/>
      <c r="BG11" s="424">
        <v>4</v>
      </c>
      <c r="BH11" s="425"/>
      <c r="BI11" s="425"/>
      <c r="BJ11" s="425"/>
      <c r="BK11" s="425"/>
      <c r="BL11" s="425"/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6"/>
      <c r="BZ11" s="424">
        <v>5</v>
      </c>
      <c r="CA11" s="425"/>
      <c r="CB11" s="425"/>
      <c r="CC11" s="425"/>
      <c r="CD11" s="425"/>
      <c r="CE11" s="425"/>
      <c r="CF11" s="425"/>
      <c r="CG11" s="425"/>
      <c r="CH11" s="425"/>
      <c r="CI11" s="425"/>
      <c r="CJ11" s="425"/>
      <c r="CK11" s="425"/>
      <c r="CL11" s="425"/>
      <c r="CM11" s="426"/>
    </row>
    <row r="12" spans="1:91" ht="23.1" customHeight="1" x14ac:dyDescent="0.2">
      <c r="A12" s="126" t="s">
        <v>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8"/>
      <c r="AH12" s="38"/>
      <c r="AI12" s="39"/>
      <c r="AJ12" s="39"/>
      <c r="AK12" s="39"/>
      <c r="AL12" s="39"/>
      <c r="AM12" s="40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7"/>
      <c r="BG12" s="35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7"/>
      <c r="BZ12" s="35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7"/>
    </row>
    <row r="13" spans="1:91" ht="35.1" customHeight="1" x14ac:dyDescent="0.2">
      <c r="A13" s="101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3"/>
      <c r="AH13" s="38"/>
      <c r="AI13" s="39"/>
      <c r="AJ13" s="39"/>
      <c r="AK13" s="39"/>
      <c r="AL13" s="39"/>
      <c r="AM13" s="40"/>
      <c r="AN13" s="35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7"/>
      <c r="BG13" s="35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7"/>
      <c r="BZ13" s="35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7"/>
    </row>
    <row r="14" spans="1:91" x14ac:dyDescent="0.2">
      <c r="A14" s="269" t="s">
        <v>9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1"/>
      <c r="AH14" s="477">
        <v>1100</v>
      </c>
      <c r="AI14" s="478"/>
      <c r="AJ14" s="478"/>
      <c r="AK14" s="478"/>
      <c r="AL14" s="478"/>
      <c r="AM14" s="479"/>
      <c r="AN14" s="311">
        <f>SUM(AN15:BF18)</f>
        <v>0</v>
      </c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3"/>
      <c r="BG14" s="311">
        <f>SUM(BG15:BY18)</f>
        <v>0</v>
      </c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3"/>
    </row>
    <row r="15" spans="1:91" ht="48.75" customHeight="1" x14ac:dyDescent="0.2">
      <c r="A15" s="101" t="s">
        <v>10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3"/>
      <c r="AH15" s="38">
        <v>1100</v>
      </c>
      <c r="AI15" s="39"/>
      <c r="AJ15" s="39"/>
      <c r="AK15" s="39"/>
      <c r="AL15" s="39"/>
      <c r="AM15" s="40"/>
      <c r="AN15" s="35">
        <v>0</v>
      </c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7"/>
      <c r="BG15" s="284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6"/>
      <c r="BZ15" s="284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6"/>
    </row>
    <row r="16" spans="1:91" x14ac:dyDescent="0.2">
      <c r="A16" s="126" t="s">
        <v>11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466"/>
      <c r="AI16" s="467"/>
      <c r="AJ16" s="467"/>
      <c r="AK16" s="467"/>
      <c r="AL16" s="467"/>
      <c r="AM16" s="468"/>
      <c r="AN16" s="308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10"/>
      <c r="BG16" s="308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10"/>
      <c r="BZ16" s="308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10"/>
    </row>
    <row r="17" spans="1:91" ht="26.45" customHeight="1" x14ac:dyDescent="0.2">
      <c r="A17" s="126" t="s">
        <v>12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8"/>
      <c r="AH17" s="38"/>
      <c r="AI17" s="39"/>
      <c r="AJ17" s="39"/>
      <c r="AK17" s="39"/>
      <c r="AL17" s="39"/>
      <c r="AM17" s="40"/>
      <c r="AN17" s="35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7"/>
      <c r="BG17" s="35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7"/>
      <c r="BZ17" s="35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7"/>
    </row>
    <row r="18" spans="1:91" ht="27.95" customHeight="1" x14ac:dyDescent="0.2">
      <c r="A18" s="126" t="s">
        <v>13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8"/>
      <c r="AH18" s="38"/>
      <c r="AI18" s="39"/>
      <c r="AJ18" s="39"/>
      <c r="AK18" s="39"/>
      <c r="AL18" s="39"/>
      <c r="AM18" s="40"/>
      <c r="AN18" s="35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7"/>
      <c r="BG18" s="35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7"/>
      <c r="BZ18" s="35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7"/>
    </row>
    <row r="19" spans="1:91" ht="22.5" customHeight="1" x14ac:dyDescent="0.2">
      <c r="A19" s="126" t="s">
        <v>14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8"/>
      <c r="AH19" s="38"/>
      <c r="AI19" s="39"/>
      <c r="AJ19" s="39"/>
      <c r="AK19" s="39"/>
      <c r="AL19" s="39"/>
      <c r="AM19" s="40"/>
      <c r="AN19" s="35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7"/>
      <c r="BG19" s="35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7"/>
      <c r="BZ19" s="35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7"/>
    </row>
    <row r="20" spans="1:91" x14ac:dyDescent="0.2">
      <c r="A20" s="101" t="s">
        <v>15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167"/>
      <c r="AI20" s="129"/>
      <c r="AJ20" s="129"/>
      <c r="AK20" s="129"/>
      <c r="AL20" s="129"/>
      <c r="AM20" s="130"/>
      <c r="AN20" s="284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6"/>
      <c r="BG20" s="284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6"/>
      <c r="BZ20" s="284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6"/>
    </row>
    <row r="21" spans="1:91" x14ac:dyDescent="0.2">
      <c r="A21" s="92" t="s">
        <v>16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  <c r="AH21" s="318"/>
      <c r="AI21" s="376"/>
      <c r="AJ21" s="376"/>
      <c r="AK21" s="376"/>
      <c r="AL21" s="376"/>
      <c r="AM21" s="377"/>
      <c r="AN21" s="381">
        <f>AN14</f>
        <v>0</v>
      </c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3"/>
      <c r="BG21" s="381">
        <f>BG14</f>
        <v>0</v>
      </c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3"/>
      <c r="BZ21" s="381">
        <f>BZ14</f>
        <v>0</v>
      </c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3"/>
    </row>
    <row r="22" spans="1:91" ht="29.45" customHeight="1" x14ac:dyDescent="0.2">
      <c r="A22" s="488" t="s">
        <v>0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399"/>
      <c r="CK22" s="399"/>
      <c r="CL22" s="399"/>
      <c r="CM22" s="399"/>
    </row>
    <row r="23" spans="1:91" ht="35.1" customHeight="1" x14ac:dyDescent="0.2">
      <c r="A23" s="195" t="s">
        <v>17</v>
      </c>
      <c r="B23" s="196"/>
      <c r="C23" s="196"/>
      <c r="D23" s="196"/>
      <c r="E23" s="196"/>
      <c r="F23" s="196"/>
      <c r="G23" s="196"/>
      <c r="H23" s="196"/>
      <c r="I23" s="196"/>
      <c r="J23" s="197"/>
      <c r="K23" s="110" t="s">
        <v>2</v>
      </c>
      <c r="L23" s="111"/>
      <c r="M23" s="112"/>
      <c r="N23" s="41" t="s">
        <v>18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1" t="s">
        <v>19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3"/>
      <c r="BR23" s="123" t="s">
        <v>20</v>
      </c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5"/>
    </row>
    <row r="24" spans="1:91" ht="48.95" customHeight="1" x14ac:dyDescent="0.2">
      <c r="A24" s="198"/>
      <c r="B24" s="199"/>
      <c r="C24" s="199"/>
      <c r="D24" s="199"/>
      <c r="E24" s="199"/>
      <c r="F24" s="199"/>
      <c r="G24" s="199"/>
      <c r="H24" s="199"/>
      <c r="I24" s="199"/>
      <c r="J24" s="200"/>
      <c r="K24" s="113"/>
      <c r="L24" s="114"/>
      <c r="M24" s="115"/>
      <c r="N24" s="41" t="s">
        <v>335</v>
      </c>
      <c r="O24" s="129"/>
      <c r="P24" s="129"/>
      <c r="Q24" s="129"/>
      <c r="R24" s="129"/>
      <c r="S24" s="129"/>
      <c r="T24" s="129"/>
      <c r="U24" s="129"/>
      <c r="V24" s="130"/>
      <c r="W24" s="41" t="s">
        <v>338</v>
      </c>
      <c r="X24" s="129"/>
      <c r="Y24" s="129"/>
      <c r="Z24" s="129"/>
      <c r="AA24" s="129"/>
      <c r="AB24" s="129"/>
      <c r="AC24" s="129"/>
      <c r="AD24" s="129"/>
      <c r="AE24" s="129"/>
      <c r="AF24" s="130"/>
      <c r="AG24" s="41" t="s">
        <v>339</v>
      </c>
      <c r="AH24" s="129"/>
      <c r="AI24" s="129"/>
      <c r="AJ24" s="129"/>
      <c r="AK24" s="129"/>
      <c r="AL24" s="129"/>
      <c r="AM24" s="129"/>
      <c r="AN24" s="130"/>
      <c r="AO24" s="41" t="s">
        <v>340</v>
      </c>
      <c r="AP24" s="129"/>
      <c r="AQ24" s="129"/>
      <c r="AR24" s="129"/>
      <c r="AS24" s="129"/>
      <c r="AT24" s="129"/>
      <c r="AU24" s="129"/>
      <c r="AV24" s="129"/>
      <c r="AW24" s="129"/>
      <c r="AX24" s="130"/>
      <c r="AY24" s="41" t="s">
        <v>338</v>
      </c>
      <c r="AZ24" s="129"/>
      <c r="BA24" s="129"/>
      <c r="BB24" s="129"/>
      <c r="BC24" s="129"/>
      <c r="BD24" s="129"/>
      <c r="BE24" s="129"/>
      <c r="BF24" s="129"/>
      <c r="BG24" s="130"/>
      <c r="BH24" s="41" t="s">
        <v>341</v>
      </c>
      <c r="BI24" s="129"/>
      <c r="BJ24" s="129"/>
      <c r="BK24" s="129"/>
      <c r="BL24" s="129"/>
      <c r="BM24" s="129"/>
      <c r="BN24" s="129"/>
      <c r="BO24" s="129"/>
      <c r="BP24" s="129"/>
      <c r="BQ24" s="130"/>
      <c r="BR24" s="41" t="s">
        <v>335</v>
      </c>
      <c r="BS24" s="129"/>
      <c r="BT24" s="129"/>
      <c r="BU24" s="129"/>
      <c r="BV24" s="129"/>
      <c r="BW24" s="129"/>
      <c r="BX24" s="129"/>
      <c r="BY24" s="129"/>
      <c r="BZ24" s="130"/>
      <c r="CA24" s="41" t="s">
        <v>338</v>
      </c>
      <c r="CB24" s="129"/>
      <c r="CC24" s="129"/>
      <c r="CD24" s="129"/>
      <c r="CE24" s="129"/>
      <c r="CF24" s="129"/>
      <c r="CG24" s="129"/>
      <c r="CH24" s="129"/>
      <c r="CI24" s="130"/>
      <c r="CJ24" s="41" t="s">
        <v>341</v>
      </c>
      <c r="CK24" s="129"/>
      <c r="CL24" s="129"/>
      <c r="CM24" s="130"/>
    </row>
    <row r="25" spans="1:91" ht="25.5" customHeight="1" x14ac:dyDescent="0.2">
      <c r="A25" s="269" t="s">
        <v>23</v>
      </c>
      <c r="B25" s="270"/>
      <c r="C25" s="270"/>
      <c r="D25" s="270"/>
      <c r="E25" s="270"/>
      <c r="F25" s="270"/>
      <c r="G25" s="270"/>
      <c r="H25" s="270"/>
      <c r="I25" s="270"/>
      <c r="J25" s="271"/>
      <c r="K25" s="52">
        <v>1100</v>
      </c>
      <c r="L25" s="53"/>
      <c r="M25" s="54"/>
      <c r="N25" s="472" t="s">
        <v>24</v>
      </c>
      <c r="O25" s="473"/>
      <c r="P25" s="473"/>
      <c r="Q25" s="473"/>
      <c r="R25" s="473"/>
      <c r="S25" s="473"/>
      <c r="T25" s="473"/>
      <c r="U25" s="473"/>
      <c r="V25" s="474"/>
      <c r="W25" s="472" t="s">
        <v>24</v>
      </c>
      <c r="X25" s="473"/>
      <c r="Y25" s="473"/>
      <c r="Z25" s="473"/>
      <c r="AA25" s="473"/>
      <c r="AB25" s="473"/>
      <c r="AC25" s="473"/>
      <c r="AD25" s="473"/>
      <c r="AE25" s="473"/>
      <c r="AF25" s="474"/>
      <c r="AG25" s="472" t="s">
        <v>24</v>
      </c>
      <c r="AH25" s="473"/>
      <c r="AI25" s="473"/>
      <c r="AJ25" s="473"/>
      <c r="AK25" s="473"/>
      <c r="AL25" s="473"/>
      <c r="AM25" s="473"/>
      <c r="AN25" s="474"/>
      <c r="AO25" s="472" t="s">
        <v>24</v>
      </c>
      <c r="AP25" s="473"/>
      <c r="AQ25" s="473"/>
      <c r="AR25" s="473"/>
      <c r="AS25" s="473"/>
      <c r="AT25" s="473"/>
      <c r="AU25" s="473"/>
      <c r="AV25" s="473"/>
      <c r="AW25" s="473"/>
      <c r="AX25" s="474"/>
      <c r="AY25" s="472" t="s">
        <v>24</v>
      </c>
      <c r="AZ25" s="473"/>
      <c r="BA25" s="473"/>
      <c r="BB25" s="473"/>
      <c r="BC25" s="473"/>
      <c r="BD25" s="473"/>
      <c r="BE25" s="473"/>
      <c r="BF25" s="473"/>
      <c r="BG25" s="474"/>
      <c r="BH25" s="472" t="s">
        <v>24</v>
      </c>
      <c r="BI25" s="473"/>
      <c r="BJ25" s="473"/>
      <c r="BK25" s="473"/>
      <c r="BL25" s="473"/>
      <c r="BM25" s="473"/>
      <c r="BN25" s="473"/>
      <c r="BO25" s="473"/>
      <c r="BP25" s="473"/>
      <c r="BQ25" s="474"/>
      <c r="BR25" s="55">
        <f>SUM(BR26)</f>
        <v>0</v>
      </c>
      <c r="BS25" s="56"/>
      <c r="BT25" s="56"/>
      <c r="BU25" s="56"/>
      <c r="BV25" s="56"/>
      <c r="BW25" s="56"/>
      <c r="BX25" s="56"/>
      <c r="BY25" s="56"/>
      <c r="BZ25" s="57"/>
      <c r="CA25" s="55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7"/>
    </row>
    <row r="26" spans="1:91" x14ac:dyDescent="0.2">
      <c r="A26" s="126" t="s">
        <v>25</v>
      </c>
      <c r="B26" s="127"/>
      <c r="C26" s="127"/>
      <c r="D26" s="127"/>
      <c r="E26" s="127"/>
      <c r="F26" s="127"/>
      <c r="G26" s="127"/>
      <c r="H26" s="127"/>
      <c r="I26" s="127"/>
      <c r="J26" s="128"/>
      <c r="K26" s="466">
        <v>1100</v>
      </c>
      <c r="L26" s="467"/>
      <c r="M26" s="468"/>
      <c r="N26" s="38">
        <v>0</v>
      </c>
      <c r="O26" s="39"/>
      <c r="P26" s="39"/>
      <c r="Q26" s="39"/>
      <c r="R26" s="39"/>
      <c r="S26" s="39"/>
      <c r="T26" s="39"/>
      <c r="U26" s="39"/>
      <c r="V26" s="40"/>
      <c r="W26" s="38"/>
      <c r="X26" s="39"/>
      <c r="Y26" s="39"/>
      <c r="Z26" s="39"/>
      <c r="AA26" s="39"/>
      <c r="AB26" s="39"/>
      <c r="AC26" s="39"/>
      <c r="AD26" s="39"/>
      <c r="AE26" s="39"/>
      <c r="AF26" s="40"/>
      <c r="AG26" s="38"/>
      <c r="AH26" s="39"/>
      <c r="AI26" s="39"/>
      <c r="AJ26" s="39"/>
      <c r="AK26" s="39"/>
      <c r="AL26" s="39"/>
      <c r="AM26" s="39"/>
      <c r="AN26" s="40"/>
      <c r="AO26" s="38">
        <v>0</v>
      </c>
      <c r="AP26" s="39"/>
      <c r="AQ26" s="39"/>
      <c r="AR26" s="39"/>
      <c r="AS26" s="39"/>
      <c r="AT26" s="39"/>
      <c r="AU26" s="39"/>
      <c r="AV26" s="39"/>
      <c r="AW26" s="39"/>
      <c r="AX26" s="40"/>
      <c r="AY26" s="38"/>
      <c r="AZ26" s="39"/>
      <c r="BA26" s="39"/>
      <c r="BB26" s="39"/>
      <c r="BC26" s="39"/>
      <c r="BD26" s="39"/>
      <c r="BE26" s="39"/>
      <c r="BF26" s="39"/>
      <c r="BG26" s="40"/>
      <c r="BH26" s="38"/>
      <c r="BI26" s="39"/>
      <c r="BJ26" s="39"/>
      <c r="BK26" s="39"/>
      <c r="BL26" s="39"/>
      <c r="BM26" s="39"/>
      <c r="BN26" s="39"/>
      <c r="BO26" s="39"/>
      <c r="BP26" s="39"/>
      <c r="BQ26" s="40"/>
      <c r="BR26" s="35">
        <f>N26*AO26</f>
        <v>0</v>
      </c>
      <c r="BS26" s="36"/>
      <c r="BT26" s="36"/>
      <c r="BU26" s="36"/>
      <c r="BV26" s="36"/>
      <c r="BW26" s="36"/>
      <c r="BX26" s="36"/>
      <c r="BY26" s="36"/>
      <c r="BZ26" s="37"/>
      <c r="CA26" s="35"/>
      <c r="CB26" s="36"/>
      <c r="CC26" s="36"/>
      <c r="CD26" s="36"/>
      <c r="CE26" s="36"/>
      <c r="CF26" s="36"/>
      <c r="CG26" s="36"/>
      <c r="CH26" s="36"/>
      <c r="CI26" s="37"/>
      <c r="CJ26" s="35"/>
      <c r="CK26" s="36"/>
      <c r="CL26" s="36"/>
      <c r="CM26" s="37"/>
    </row>
    <row r="27" spans="1:91" ht="23.25" customHeight="1" x14ac:dyDescent="0.2">
      <c r="A27" s="269" t="s">
        <v>26</v>
      </c>
      <c r="B27" s="270"/>
      <c r="C27" s="270"/>
      <c r="D27" s="270"/>
      <c r="E27" s="270"/>
      <c r="F27" s="270"/>
      <c r="G27" s="270"/>
      <c r="H27" s="270"/>
      <c r="I27" s="270"/>
      <c r="J27" s="271"/>
      <c r="K27" s="469"/>
      <c r="L27" s="470"/>
      <c r="M27" s="471"/>
      <c r="N27" s="472" t="s">
        <v>24</v>
      </c>
      <c r="O27" s="473"/>
      <c r="P27" s="473"/>
      <c r="Q27" s="473"/>
      <c r="R27" s="473"/>
      <c r="S27" s="473"/>
      <c r="T27" s="473"/>
      <c r="U27" s="473"/>
      <c r="V27" s="474"/>
      <c r="W27" s="472" t="s">
        <v>24</v>
      </c>
      <c r="X27" s="473"/>
      <c r="Y27" s="473"/>
      <c r="Z27" s="473"/>
      <c r="AA27" s="473"/>
      <c r="AB27" s="473"/>
      <c r="AC27" s="473"/>
      <c r="AD27" s="473"/>
      <c r="AE27" s="473"/>
      <c r="AF27" s="474"/>
      <c r="AG27" s="472" t="s">
        <v>24</v>
      </c>
      <c r="AH27" s="473"/>
      <c r="AI27" s="473"/>
      <c r="AJ27" s="473"/>
      <c r="AK27" s="473"/>
      <c r="AL27" s="473"/>
      <c r="AM27" s="473"/>
      <c r="AN27" s="474"/>
      <c r="AO27" s="472" t="s">
        <v>24</v>
      </c>
      <c r="AP27" s="473"/>
      <c r="AQ27" s="473"/>
      <c r="AR27" s="473"/>
      <c r="AS27" s="473"/>
      <c r="AT27" s="473"/>
      <c r="AU27" s="473"/>
      <c r="AV27" s="473"/>
      <c r="AW27" s="473"/>
      <c r="AX27" s="474"/>
      <c r="AY27" s="472" t="s">
        <v>24</v>
      </c>
      <c r="AZ27" s="473"/>
      <c r="BA27" s="473"/>
      <c r="BB27" s="473"/>
      <c r="BC27" s="473"/>
      <c r="BD27" s="473"/>
      <c r="BE27" s="473"/>
      <c r="BF27" s="473"/>
      <c r="BG27" s="474"/>
      <c r="BH27" s="472" t="s">
        <v>24</v>
      </c>
      <c r="BI27" s="473"/>
      <c r="BJ27" s="473"/>
      <c r="BK27" s="473"/>
      <c r="BL27" s="473"/>
      <c r="BM27" s="473"/>
      <c r="BN27" s="473"/>
      <c r="BO27" s="473"/>
      <c r="BP27" s="473"/>
      <c r="BQ27" s="474"/>
      <c r="BR27" s="55">
        <f>BR28</f>
        <v>0</v>
      </c>
      <c r="BS27" s="56"/>
      <c r="BT27" s="56"/>
      <c r="BU27" s="56"/>
      <c r="BV27" s="56"/>
      <c r="BW27" s="56"/>
      <c r="BX27" s="56"/>
      <c r="BY27" s="56"/>
      <c r="BZ27" s="57"/>
      <c r="CA27" s="55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7"/>
    </row>
    <row r="28" spans="1:91" x14ac:dyDescent="0.2">
      <c r="A28" s="126" t="s">
        <v>25</v>
      </c>
      <c r="B28" s="127"/>
      <c r="C28" s="127"/>
      <c r="D28" s="127"/>
      <c r="E28" s="127"/>
      <c r="F28" s="127"/>
      <c r="G28" s="127"/>
      <c r="H28" s="127"/>
      <c r="I28" s="127"/>
      <c r="J28" s="128"/>
      <c r="K28" s="32"/>
      <c r="L28" s="33"/>
      <c r="M28" s="34"/>
      <c r="N28" s="38"/>
      <c r="O28" s="39"/>
      <c r="P28" s="39"/>
      <c r="Q28" s="39"/>
      <c r="R28" s="39"/>
      <c r="S28" s="39"/>
      <c r="T28" s="39"/>
      <c r="U28" s="39"/>
      <c r="V28" s="40"/>
      <c r="W28" s="38"/>
      <c r="X28" s="39"/>
      <c r="Y28" s="39"/>
      <c r="Z28" s="39"/>
      <c r="AA28" s="39"/>
      <c r="AB28" s="39"/>
      <c r="AC28" s="39"/>
      <c r="AD28" s="39"/>
      <c r="AE28" s="39"/>
      <c r="AF28" s="40"/>
      <c r="AG28" s="38"/>
      <c r="AH28" s="39"/>
      <c r="AI28" s="39"/>
      <c r="AJ28" s="39"/>
      <c r="AK28" s="39"/>
      <c r="AL28" s="39"/>
      <c r="AM28" s="39"/>
      <c r="AN28" s="40"/>
      <c r="AO28" s="38"/>
      <c r="AP28" s="39"/>
      <c r="AQ28" s="39"/>
      <c r="AR28" s="39"/>
      <c r="AS28" s="39"/>
      <c r="AT28" s="39"/>
      <c r="AU28" s="39"/>
      <c r="AV28" s="39"/>
      <c r="AW28" s="39"/>
      <c r="AX28" s="40"/>
      <c r="AY28" s="38"/>
      <c r="AZ28" s="39"/>
      <c r="BA28" s="39"/>
      <c r="BB28" s="39"/>
      <c r="BC28" s="39"/>
      <c r="BD28" s="39"/>
      <c r="BE28" s="39"/>
      <c r="BF28" s="39"/>
      <c r="BG28" s="40"/>
      <c r="BH28" s="38"/>
      <c r="BI28" s="39"/>
      <c r="BJ28" s="39"/>
      <c r="BK28" s="39"/>
      <c r="BL28" s="39"/>
      <c r="BM28" s="39"/>
      <c r="BN28" s="39"/>
      <c r="BO28" s="39"/>
      <c r="BP28" s="39"/>
      <c r="BQ28" s="40"/>
      <c r="BR28" s="35">
        <f>N28*AO28</f>
        <v>0</v>
      </c>
      <c r="BS28" s="36"/>
      <c r="BT28" s="36"/>
      <c r="BU28" s="36"/>
      <c r="BV28" s="36"/>
      <c r="BW28" s="36"/>
      <c r="BX28" s="36"/>
      <c r="BY28" s="36"/>
      <c r="BZ28" s="37"/>
      <c r="CA28" s="35"/>
      <c r="CB28" s="36"/>
      <c r="CC28" s="36"/>
      <c r="CD28" s="36"/>
      <c r="CE28" s="36"/>
      <c r="CF28" s="36"/>
      <c r="CG28" s="36"/>
      <c r="CH28" s="36"/>
      <c r="CI28" s="37"/>
      <c r="CJ28" s="35"/>
      <c r="CK28" s="36"/>
      <c r="CL28" s="36"/>
      <c r="CM28" s="37"/>
    </row>
    <row r="29" spans="1:91" x14ac:dyDescent="0.2">
      <c r="A29" s="92" t="s">
        <v>27</v>
      </c>
      <c r="B29" s="93"/>
      <c r="C29" s="93"/>
      <c r="D29" s="93"/>
      <c r="E29" s="93"/>
      <c r="F29" s="93"/>
      <c r="G29" s="93"/>
      <c r="H29" s="93"/>
      <c r="I29" s="93"/>
      <c r="J29" s="94"/>
      <c r="K29" s="46"/>
      <c r="L29" s="138"/>
      <c r="M29" s="139"/>
      <c r="N29" s="330" t="s">
        <v>24</v>
      </c>
      <c r="O29" s="331"/>
      <c r="P29" s="331"/>
      <c r="Q29" s="331"/>
      <c r="R29" s="331"/>
      <c r="S29" s="331"/>
      <c r="T29" s="331"/>
      <c r="U29" s="331"/>
      <c r="V29" s="332"/>
      <c r="W29" s="330" t="s">
        <v>24</v>
      </c>
      <c r="X29" s="331"/>
      <c r="Y29" s="331"/>
      <c r="Z29" s="331"/>
      <c r="AA29" s="331"/>
      <c r="AB29" s="331"/>
      <c r="AC29" s="331"/>
      <c r="AD29" s="331"/>
      <c r="AE29" s="331"/>
      <c r="AF29" s="332"/>
      <c r="AG29" s="330" t="s">
        <v>24</v>
      </c>
      <c r="AH29" s="331"/>
      <c r="AI29" s="331"/>
      <c r="AJ29" s="331"/>
      <c r="AK29" s="331"/>
      <c r="AL29" s="331"/>
      <c r="AM29" s="331"/>
      <c r="AN29" s="332"/>
      <c r="AO29" s="330" t="s">
        <v>24</v>
      </c>
      <c r="AP29" s="331"/>
      <c r="AQ29" s="331"/>
      <c r="AR29" s="331"/>
      <c r="AS29" s="331"/>
      <c r="AT29" s="331"/>
      <c r="AU29" s="331"/>
      <c r="AV29" s="331"/>
      <c r="AW29" s="331"/>
      <c r="AX29" s="332"/>
      <c r="AY29" s="330" t="s">
        <v>24</v>
      </c>
      <c r="AZ29" s="331"/>
      <c r="BA29" s="331"/>
      <c r="BB29" s="331"/>
      <c r="BC29" s="331"/>
      <c r="BD29" s="331"/>
      <c r="BE29" s="331"/>
      <c r="BF29" s="331"/>
      <c r="BG29" s="332"/>
      <c r="BH29" s="330" t="s">
        <v>24</v>
      </c>
      <c r="BI29" s="331"/>
      <c r="BJ29" s="331"/>
      <c r="BK29" s="331"/>
      <c r="BL29" s="331"/>
      <c r="BM29" s="331"/>
      <c r="BN29" s="331"/>
      <c r="BO29" s="331"/>
      <c r="BP29" s="331"/>
      <c r="BQ29" s="332"/>
      <c r="BR29" s="146">
        <f>BR25+BR27</f>
        <v>0</v>
      </c>
      <c r="BS29" s="147"/>
      <c r="BT29" s="147"/>
      <c r="BU29" s="147"/>
      <c r="BV29" s="147"/>
      <c r="BW29" s="147"/>
      <c r="BX29" s="147"/>
      <c r="BY29" s="147"/>
      <c r="BZ29" s="148"/>
      <c r="CA29" s="146">
        <f>CA25+CA27</f>
        <v>0</v>
      </c>
      <c r="CB29" s="147"/>
      <c r="CC29" s="147"/>
      <c r="CD29" s="147"/>
      <c r="CE29" s="147"/>
      <c r="CF29" s="147"/>
      <c r="CG29" s="147"/>
      <c r="CH29" s="147"/>
      <c r="CI29" s="148"/>
      <c r="CJ29" s="146">
        <f>CJ25+CJ27</f>
        <v>0</v>
      </c>
      <c r="CK29" s="147"/>
      <c r="CL29" s="147"/>
      <c r="CM29" s="148"/>
    </row>
    <row r="30" spans="1:91" ht="28.5" customHeight="1" x14ac:dyDescent="0.2">
      <c r="A30" s="236" t="s">
        <v>202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</row>
    <row r="31" spans="1:91" ht="21.95" customHeight="1" x14ac:dyDescent="0.2">
      <c r="A31" s="219" t="s">
        <v>1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5"/>
      <c r="AO31" s="98" t="s">
        <v>2</v>
      </c>
      <c r="AP31" s="99"/>
      <c r="AQ31" s="99"/>
      <c r="AR31" s="99"/>
      <c r="AS31" s="99"/>
      <c r="AT31" s="99"/>
      <c r="AU31" s="99"/>
      <c r="AV31" s="100"/>
      <c r="AW31" s="41" t="s">
        <v>3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3"/>
    </row>
    <row r="32" spans="1:91" ht="24" customHeight="1" x14ac:dyDescent="0.2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7"/>
      <c r="AO32" s="201"/>
      <c r="AP32" s="202"/>
      <c r="AQ32" s="202"/>
      <c r="AR32" s="202"/>
      <c r="AS32" s="202"/>
      <c r="AT32" s="202"/>
      <c r="AU32" s="202"/>
      <c r="AV32" s="203"/>
      <c r="AW32" s="363" t="s">
        <v>342</v>
      </c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BM32" s="363" t="s">
        <v>343</v>
      </c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40"/>
      <c r="CC32" s="363" t="s">
        <v>344</v>
      </c>
      <c r="CD32" s="39"/>
      <c r="CE32" s="39"/>
      <c r="CF32" s="39"/>
      <c r="CG32" s="39"/>
      <c r="CH32" s="39"/>
      <c r="CI32" s="39"/>
      <c r="CJ32" s="39"/>
      <c r="CK32" s="39"/>
      <c r="CL32" s="39"/>
      <c r="CM32" s="40"/>
    </row>
    <row r="33" spans="1:91" x14ac:dyDescent="0.2">
      <c r="A33" s="126" t="s">
        <v>7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38"/>
      <c r="AP33" s="39"/>
      <c r="AQ33" s="39"/>
      <c r="AR33" s="39"/>
      <c r="AS33" s="39"/>
      <c r="AT33" s="39"/>
      <c r="AU33" s="39"/>
      <c r="AV33" s="40"/>
      <c r="AW33" s="35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  <c r="BM33" s="35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35"/>
      <c r="CD33" s="36"/>
      <c r="CE33" s="36"/>
      <c r="CF33" s="36"/>
      <c r="CG33" s="36"/>
      <c r="CH33" s="36"/>
      <c r="CI33" s="36"/>
      <c r="CJ33" s="36"/>
      <c r="CK33" s="36"/>
      <c r="CL33" s="36"/>
      <c r="CM33" s="37"/>
    </row>
    <row r="34" spans="1:91" ht="27" customHeight="1" x14ac:dyDescent="0.2">
      <c r="A34" s="126" t="s">
        <v>29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38"/>
      <c r="AP34" s="39"/>
      <c r="AQ34" s="39"/>
      <c r="AR34" s="39"/>
      <c r="AS34" s="39"/>
      <c r="AT34" s="39"/>
      <c r="AU34" s="39"/>
      <c r="AV34" s="40"/>
      <c r="AW34" s="35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  <c r="BM34" s="35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  <c r="CC34" s="35"/>
      <c r="CD34" s="36"/>
      <c r="CE34" s="36"/>
      <c r="CF34" s="36"/>
      <c r="CG34" s="36"/>
      <c r="CH34" s="36"/>
      <c r="CI34" s="36"/>
      <c r="CJ34" s="36"/>
      <c r="CK34" s="36"/>
      <c r="CL34" s="36"/>
      <c r="CM34" s="37"/>
    </row>
    <row r="35" spans="1:91" x14ac:dyDescent="0.2">
      <c r="A35" s="126" t="s">
        <v>30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8"/>
      <c r="AO35" s="38"/>
      <c r="AP35" s="39"/>
      <c r="AQ35" s="39"/>
      <c r="AR35" s="39"/>
      <c r="AS35" s="39"/>
      <c r="AT35" s="39"/>
      <c r="AU35" s="39"/>
      <c r="AV35" s="40"/>
      <c r="AW35" s="308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10"/>
      <c r="BM35" s="308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10"/>
      <c r="CC35" s="308"/>
      <c r="CD35" s="309"/>
      <c r="CE35" s="309"/>
      <c r="CF35" s="309"/>
      <c r="CG35" s="309"/>
      <c r="CH35" s="309"/>
      <c r="CI35" s="309"/>
      <c r="CJ35" s="309"/>
      <c r="CK35" s="309"/>
      <c r="CL35" s="309"/>
      <c r="CM35" s="310"/>
    </row>
    <row r="36" spans="1:91" x14ac:dyDescent="0.2">
      <c r="A36" s="269" t="s">
        <v>31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1"/>
      <c r="AO36" s="52">
        <v>1000</v>
      </c>
      <c r="AP36" s="53"/>
      <c r="AQ36" s="53"/>
      <c r="AR36" s="53"/>
      <c r="AS36" s="53"/>
      <c r="AT36" s="53"/>
      <c r="AU36" s="53"/>
      <c r="AV36" s="54"/>
      <c r="AW36" s="311">
        <f>AW37+AW38+AW39+AW40</f>
        <v>48635128.68</v>
      </c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3"/>
      <c r="BM36" s="311">
        <f>BM37+BM38+BM39+BM40</f>
        <v>4267598</v>
      </c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3"/>
      <c r="CC36" s="311">
        <f>CC37+CC38+CC39+CC40</f>
        <v>0</v>
      </c>
      <c r="CD36" s="312"/>
      <c r="CE36" s="312"/>
      <c r="CF36" s="312"/>
      <c r="CG36" s="312"/>
      <c r="CH36" s="312"/>
      <c r="CI36" s="312"/>
      <c r="CJ36" s="312"/>
      <c r="CK36" s="312"/>
      <c r="CL36" s="312"/>
      <c r="CM36" s="313"/>
    </row>
    <row r="37" spans="1:91" ht="22.5" customHeight="1" x14ac:dyDescent="0.2">
      <c r="A37" s="126" t="s">
        <v>290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3"/>
      <c r="AO37" s="38">
        <v>1210</v>
      </c>
      <c r="AP37" s="39"/>
      <c r="AQ37" s="39"/>
      <c r="AR37" s="39"/>
      <c r="AS37" s="39"/>
      <c r="AT37" s="39"/>
      <c r="AU37" s="39"/>
      <c r="AV37" s="40"/>
      <c r="AW37" s="35">
        <v>43960128.68</v>
      </c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  <c r="BM37" s="35">
        <v>4267598</v>
      </c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7"/>
      <c r="CC37" s="35">
        <v>0</v>
      </c>
      <c r="CD37" s="36"/>
      <c r="CE37" s="36"/>
      <c r="CF37" s="36"/>
      <c r="CG37" s="36"/>
      <c r="CH37" s="36"/>
      <c r="CI37" s="36"/>
      <c r="CJ37" s="36"/>
      <c r="CK37" s="36"/>
      <c r="CL37" s="36"/>
      <c r="CM37" s="37"/>
    </row>
    <row r="38" spans="1:91" ht="18" customHeight="1" x14ac:dyDescent="0.2">
      <c r="A38" s="126" t="s">
        <v>32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8"/>
      <c r="AO38" s="38">
        <v>1210</v>
      </c>
      <c r="AP38" s="39"/>
      <c r="AQ38" s="39"/>
      <c r="AR38" s="39"/>
      <c r="AS38" s="39"/>
      <c r="AT38" s="39"/>
      <c r="AU38" s="39"/>
      <c r="AV38" s="40"/>
      <c r="AW38" s="35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  <c r="BM38" s="35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7"/>
      <c r="CC38" s="35"/>
      <c r="CD38" s="36"/>
      <c r="CE38" s="36"/>
      <c r="CF38" s="36"/>
      <c r="CG38" s="36"/>
      <c r="CH38" s="36"/>
      <c r="CI38" s="36"/>
      <c r="CJ38" s="36"/>
      <c r="CK38" s="36"/>
      <c r="CL38" s="36"/>
      <c r="CM38" s="37"/>
    </row>
    <row r="39" spans="1:91" ht="24" customHeight="1" x14ac:dyDescent="0.2">
      <c r="A39" s="126" t="s">
        <v>33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8"/>
      <c r="AO39" s="38">
        <v>1230</v>
      </c>
      <c r="AP39" s="39"/>
      <c r="AQ39" s="39"/>
      <c r="AR39" s="39"/>
      <c r="AS39" s="39"/>
      <c r="AT39" s="39"/>
      <c r="AU39" s="39"/>
      <c r="AV39" s="40"/>
      <c r="AW39" s="281">
        <v>4675000</v>
      </c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3"/>
      <c r="BM39" s="281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3"/>
      <c r="CC39" s="281"/>
      <c r="CD39" s="282"/>
      <c r="CE39" s="282"/>
      <c r="CF39" s="282"/>
      <c r="CG39" s="282"/>
      <c r="CH39" s="282"/>
      <c r="CI39" s="282"/>
      <c r="CJ39" s="282"/>
      <c r="CK39" s="282"/>
      <c r="CL39" s="282"/>
      <c r="CM39" s="283"/>
    </row>
    <row r="40" spans="1:91" ht="25.5" customHeight="1" x14ac:dyDescent="0.2">
      <c r="A40" s="126" t="s">
        <v>34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38"/>
      <c r="AP40" s="39"/>
      <c r="AQ40" s="39"/>
      <c r="AR40" s="39"/>
      <c r="AS40" s="39"/>
      <c r="AT40" s="39"/>
      <c r="AU40" s="39"/>
      <c r="AV40" s="40"/>
      <c r="AW40" s="35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  <c r="BM40" s="35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7"/>
      <c r="CC40" s="35"/>
      <c r="CD40" s="36"/>
      <c r="CE40" s="36"/>
      <c r="CF40" s="36"/>
      <c r="CG40" s="36"/>
      <c r="CH40" s="36"/>
      <c r="CI40" s="36"/>
      <c r="CJ40" s="36"/>
      <c r="CK40" s="36"/>
      <c r="CL40" s="36"/>
      <c r="CM40" s="37"/>
    </row>
    <row r="41" spans="1:91" x14ac:dyDescent="0.2">
      <c r="A41" s="126" t="s">
        <v>14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8"/>
      <c r="AO41" s="38"/>
      <c r="AP41" s="39"/>
      <c r="AQ41" s="39"/>
      <c r="AR41" s="39"/>
      <c r="AS41" s="39"/>
      <c r="AT41" s="39"/>
      <c r="AU41" s="39"/>
      <c r="AV41" s="40"/>
      <c r="AW41" s="35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  <c r="BM41" s="35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7"/>
      <c r="CC41" s="35"/>
      <c r="CD41" s="36"/>
      <c r="CE41" s="36"/>
      <c r="CF41" s="36"/>
      <c r="CG41" s="36"/>
      <c r="CH41" s="36"/>
      <c r="CI41" s="36"/>
      <c r="CJ41" s="36"/>
      <c r="CK41" s="36"/>
      <c r="CL41" s="36"/>
      <c r="CM41" s="37"/>
    </row>
    <row r="42" spans="1:91" ht="22.5" customHeight="1" x14ac:dyDescent="0.2">
      <c r="A42" s="126" t="s">
        <v>35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8"/>
      <c r="AO42" s="38"/>
      <c r="AP42" s="39"/>
      <c r="AQ42" s="39"/>
      <c r="AR42" s="39"/>
      <c r="AS42" s="39"/>
      <c r="AT42" s="39"/>
      <c r="AU42" s="39"/>
      <c r="AV42" s="40"/>
      <c r="AW42" s="35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  <c r="BM42" s="35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7"/>
      <c r="CC42" s="35"/>
      <c r="CD42" s="36"/>
      <c r="CE42" s="36"/>
      <c r="CF42" s="36"/>
      <c r="CG42" s="36"/>
      <c r="CH42" s="36"/>
      <c r="CI42" s="36"/>
      <c r="CJ42" s="36"/>
      <c r="CK42" s="36"/>
      <c r="CL42" s="36"/>
      <c r="CM42" s="37"/>
    </row>
    <row r="43" spans="1:91" x14ac:dyDescent="0.2">
      <c r="A43" s="92" t="s">
        <v>36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4"/>
      <c r="AO43" s="143">
        <v>1200</v>
      </c>
      <c r="AP43" s="144"/>
      <c r="AQ43" s="144"/>
      <c r="AR43" s="144"/>
      <c r="AS43" s="144"/>
      <c r="AT43" s="144"/>
      <c r="AU43" s="144"/>
      <c r="AV43" s="145"/>
      <c r="AW43" s="146">
        <f>AW36</f>
        <v>48635128.68</v>
      </c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>
        <f>BM36</f>
        <v>4267598</v>
      </c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8"/>
      <c r="CC43" s="146">
        <f>CC36</f>
        <v>0</v>
      </c>
      <c r="CD43" s="147"/>
      <c r="CE43" s="147"/>
      <c r="CF43" s="147"/>
      <c r="CG43" s="147"/>
      <c r="CH43" s="147"/>
      <c r="CI43" s="147"/>
      <c r="CJ43" s="147"/>
      <c r="CK43" s="147"/>
      <c r="CL43" s="147"/>
      <c r="CM43" s="148"/>
    </row>
    <row r="44" spans="1:91" ht="21.95" customHeight="1" x14ac:dyDescent="0.2">
      <c r="A44" s="122" t="s">
        <v>37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</row>
    <row r="45" spans="1:91" ht="15" customHeight="1" x14ac:dyDescent="0.2">
      <c r="A45" s="219" t="s">
        <v>38</v>
      </c>
      <c r="B45" s="264"/>
      <c r="C45" s="264"/>
      <c r="D45" s="264"/>
      <c r="E45" s="264"/>
      <c r="F45" s="264"/>
      <c r="G45" s="264"/>
      <c r="H45" s="264"/>
      <c r="I45" s="264"/>
      <c r="J45" s="265"/>
      <c r="K45" s="98" t="s">
        <v>39</v>
      </c>
      <c r="L45" s="99"/>
      <c r="M45" s="99"/>
      <c r="N45" s="100"/>
      <c r="O45" s="333" t="s">
        <v>40</v>
      </c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5"/>
      <c r="AN45" s="195" t="s">
        <v>41</v>
      </c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7"/>
      <c r="BP45" s="98" t="s">
        <v>42</v>
      </c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100"/>
    </row>
    <row r="46" spans="1:91" ht="12" customHeight="1" x14ac:dyDescent="0.2">
      <c r="A46" s="231" t="s">
        <v>43</v>
      </c>
      <c r="B46" s="232"/>
      <c r="C46" s="232"/>
      <c r="D46" s="232"/>
      <c r="E46" s="232"/>
      <c r="F46" s="232"/>
      <c r="G46" s="232"/>
      <c r="H46" s="232"/>
      <c r="I46" s="232"/>
      <c r="J46" s="233"/>
      <c r="K46" s="164" t="s">
        <v>44</v>
      </c>
      <c r="L46" s="165"/>
      <c r="M46" s="165"/>
      <c r="N46" s="166"/>
      <c r="O46" s="225" t="s">
        <v>45</v>
      </c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7"/>
      <c r="AN46" s="234" t="s">
        <v>46</v>
      </c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462"/>
      <c r="BP46" s="225" t="s">
        <v>47</v>
      </c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7"/>
    </row>
    <row r="47" spans="1:91" ht="12" customHeight="1" x14ac:dyDescent="0.2">
      <c r="A47" s="456"/>
      <c r="B47" s="457"/>
      <c r="C47" s="457"/>
      <c r="D47" s="457"/>
      <c r="E47" s="457"/>
      <c r="F47" s="457"/>
      <c r="G47" s="457"/>
      <c r="H47" s="457"/>
      <c r="I47" s="457"/>
      <c r="J47" s="458"/>
      <c r="K47" s="456"/>
      <c r="L47" s="457"/>
      <c r="M47" s="457"/>
      <c r="N47" s="458"/>
      <c r="O47" s="219" t="s">
        <v>296</v>
      </c>
      <c r="P47" s="264"/>
      <c r="Q47" s="264"/>
      <c r="R47" s="264"/>
      <c r="S47" s="264"/>
      <c r="T47" s="264"/>
      <c r="U47" s="264"/>
      <c r="V47" s="265"/>
      <c r="W47" s="219" t="s">
        <v>333</v>
      </c>
      <c r="X47" s="264"/>
      <c r="Y47" s="264"/>
      <c r="Z47" s="264"/>
      <c r="AA47" s="264"/>
      <c r="AB47" s="264"/>
      <c r="AC47" s="264"/>
      <c r="AD47" s="264"/>
      <c r="AE47" s="264"/>
      <c r="AF47" s="265"/>
      <c r="AG47" s="98" t="s">
        <v>345</v>
      </c>
      <c r="AH47" s="99"/>
      <c r="AI47" s="99"/>
      <c r="AJ47" s="99"/>
      <c r="AK47" s="99"/>
      <c r="AL47" s="99"/>
      <c r="AM47" s="100"/>
      <c r="AN47" s="98" t="s">
        <v>346</v>
      </c>
      <c r="AO47" s="99"/>
      <c r="AP47" s="99"/>
      <c r="AQ47" s="99"/>
      <c r="AR47" s="99"/>
      <c r="AS47" s="99"/>
      <c r="AT47" s="99"/>
      <c r="AU47" s="99"/>
      <c r="AV47" s="99"/>
      <c r="AW47" s="100"/>
      <c r="AX47" s="219" t="s">
        <v>333</v>
      </c>
      <c r="AY47" s="264"/>
      <c r="AZ47" s="264"/>
      <c r="BA47" s="264"/>
      <c r="BB47" s="264"/>
      <c r="BC47" s="264"/>
      <c r="BD47" s="264"/>
      <c r="BE47" s="264"/>
      <c r="BF47" s="265"/>
      <c r="BG47" s="98" t="s">
        <v>347</v>
      </c>
      <c r="BH47" s="99"/>
      <c r="BI47" s="99"/>
      <c r="BJ47" s="99"/>
      <c r="BK47" s="99"/>
      <c r="BL47" s="99"/>
      <c r="BM47" s="99"/>
      <c r="BN47" s="99"/>
      <c r="BO47" s="100"/>
      <c r="BP47" s="195" t="s">
        <v>296</v>
      </c>
      <c r="BQ47" s="196"/>
      <c r="BR47" s="196"/>
      <c r="BS47" s="196"/>
      <c r="BT47" s="196"/>
      <c r="BU47" s="196"/>
      <c r="BV47" s="196"/>
      <c r="BW47" s="196"/>
      <c r="BX47" s="196"/>
      <c r="BY47" s="196"/>
      <c r="BZ47" s="197"/>
      <c r="CA47" s="98" t="s">
        <v>333</v>
      </c>
      <c r="CB47" s="99"/>
      <c r="CC47" s="99"/>
      <c r="CD47" s="99"/>
      <c r="CE47" s="99"/>
      <c r="CF47" s="99"/>
      <c r="CG47" s="99"/>
      <c r="CH47" s="100"/>
      <c r="CI47" s="463" t="s">
        <v>347</v>
      </c>
      <c r="CJ47" s="464"/>
      <c r="CK47" s="464"/>
      <c r="CL47" s="464"/>
      <c r="CM47" s="465"/>
    </row>
    <row r="48" spans="1:91" ht="10.5" customHeight="1" x14ac:dyDescent="0.2">
      <c r="A48" s="456"/>
      <c r="B48" s="457"/>
      <c r="C48" s="457"/>
      <c r="D48" s="457"/>
      <c r="E48" s="457"/>
      <c r="F48" s="457"/>
      <c r="G48" s="457"/>
      <c r="H48" s="457"/>
      <c r="I48" s="457"/>
      <c r="J48" s="458"/>
      <c r="K48" s="456"/>
      <c r="L48" s="457"/>
      <c r="M48" s="457"/>
      <c r="N48" s="458"/>
      <c r="O48" s="231" t="s">
        <v>49</v>
      </c>
      <c r="P48" s="232"/>
      <c r="Q48" s="232"/>
      <c r="R48" s="232"/>
      <c r="S48" s="232"/>
      <c r="T48" s="232"/>
      <c r="U48" s="232"/>
      <c r="V48" s="233"/>
      <c r="W48" s="231" t="s">
        <v>50</v>
      </c>
      <c r="X48" s="232"/>
      <c r="Y48" s="232"/>
      <c r="Z48" s="232"/>
      <c r="AA48" s="232"/>
      <c r="AB48" s="232"/>
      <c r="AC48" s="232"/>
      <c r="AD48" s="232"/>
      <c r="AE48" s="232"/>
      <c r="AF48" s="233"/>
      <c r="AG48" s="164" t="s">
        <v>51</v>
      </c>
      <c r="AH48" s="165"/>
      <c r="AI48" s="165"/>
      <c r="AJ48" s="165"/>
      <c r="AK48" s="165"/>
      <c r="AL48" s="165"/>
      <c r="AM48" s="166"/>
      <c r="AN48" s="161" t="s">
        <v>49</v>
      </c>
      <c r="AO48" s="162"/>
      <c r="AP48" s="162"/>
      <c r="AQ48" s="162"/>
      <c r="AR48" s="162"/>
      <c r="AS48" s="162"/>
      <c r="AT48" s="162"/>
      <c r="AU48" s="162"/>
      <c r="AV48" s="162"/>
      <c r="AW48" s="163"/>
      <c r="AX48" s="231" t="s">
        <v>50</v>
      </c>
      <c r="AY48" s="232"/>
      <c r="AZ48" s="232"/>
      <c r="BA48" s="232"/>
      <c r="BB48" s="232"/>
      <c r="BC48" s="232"/>
      <c r="BD48" s="232"/>
      <c r="BE48" s="232"/>
      <c r="BF48" s="233"/>
      <c r="BG48" s="164" t="s">
        <v>51</v>
      </c>
      <c r="BH48" s="165"/>
      <c r="BI48" s="165"/>
      <c r="BJ48" s="165"/>
      <c r="BK48" s="165"/>
      <c r="BL48" s="165"/>
      <c r="BM48" s="165"/>
      <c r="BN48" s="165"/>
      <c r="BO48" s="166"/>
      <c r="BP48" s="385" t="s">
        <v>49</v>
      </c>
      <c r="BQ48" s="386"/>
      <c r="BR48" s="386"/>
      <c r="BS48" s="386"/>
      <c r="BT48" s="386"/>
      <c r="BU48" s="386"/>
      <c r="BV48" s="386"/>
      <c r="BW48" s="386"/>
      <c r="BX48" s="386"/>
      <c r="BY48" s="386"/>
      <c r="BZ48" s="387"/>
      <c r="CA48" s="164" t="s">
        <v>50</v>
      </c>
      <c r="CB48" s="165"/>
      <c r="CC48" s="165"/>
      <c r="CD48" s="165"/>
      <c r="CE48" s="165"/>
      <c r="CF48" s="165"/>
      <c r="CG48" s="165"/>
      <c r="CH48" s="166"/>
      <c r="CI48" s="459" t="s">
        <v>51</v>
      </c>
      <c r="CJ48" s="460"/>
      <c r="CK48" s="460"/>
      <c r="CL48" s="460"/>
      <c r="CM48" s="461"/>
    </row>
    <row r="49" spans="1:91" ht="11.25" customHeight="1" x14ac:dyDescent="0.2">
      <c r="A49" s="456"/>
      <c r="B49" s="457"/>
      <c r="C49" s="457"/>
      <c r="D49" s="457"/>
      <c r="E49" s="457"/>
      <c r="F49" s="457"/>
      <c r="G49" s="457"/>
      <c r="H49" s="457"/>
      <c r="I49" s="457"/>
      <c r="J49" s="458"/>
      <c r="K49" s="456"/>
      <c r="L49" s="457"/>
      <c r="M49" s="457"/>
      <c r="N49" s="458"/>
      <c r="O49" s="231" t="s">
        <v>52</v>
      </c>
      <c r="P49" s="232"/>
      <c r="Q49" s="232"/>
      <c r="R49" s="232"/>
      <c r="S49" s="232"/>
      <c r="T49" s="232"/>
      <c r="U49" s="232"/>
      <c r="V49" s="233"/>
      <c r="W49" s="231" t="s">
        <v>53</v>
      </c>
      <c r="X49" s="232"/>
      <c r="Y49" s="232"/>
      <c r="Z49" s="232"/>
      <c r="AA49" s="232"/>
      <c r="AB49" s="232"/>
      <c r="AC49" s="232"/>
      <c r="AD49" s="232"/>
      <c r="AE49" s="232"/>
      <c r="AF49" s="233"/>
      <c r="AG49" s="161" t="s">
        <v>53</v>
      </c>
      <c r="AH49" s="162"/>
      <c r="AI49" s="162"/>
      <c r="AJ49" s="162"/>
      <c r="AK49" s="162"/>
      <c r="AL49" s="162"/>
      <c r="AM49" s="163"/>
      <c r="AN49" s="164" t="s">
        <v>52</v>
      </c>
      <c r="AO49" s="165"/>
      <c r="AP49" s="165"/>
      <c r="AQ49" s="165"/>
      <c r="AR49" s="165"/>
      <c r="AS49" s="165"/>
      <c r="AT49" s="165"/>
      <c r="AU49" s="165"/>
      <c r="AV49" s="165"/>
      <c r="AW49" s="166"/>
      <c r="AX49" s="231" t="s">
        <v>53</v>
      </c>
      <c r="AY49" s="232"/>
      <c r="AZ49" s="232"/>
      <c r="BA49" s="232"/>
      <c r="BB49" s="232"/>
      <c r="BC49" s="232"/>
      <c r="BD49" s="232"/>
      <c r="BE49" s="232"/>
      <c r="BF49" s="233"/>
      <c r="BG49" s="161" t="s">
        <v>53</v>
      </c>
      <c r="BH49" s="162"/>
      <c r="BI49" s="162"/>
      <c r="BJ49" s="162"/>
      <c r="BK49" s="162"/>
      <c r="BL49" s="162"/>
      <c r="BM49" s="162"/>
      <c r="BN49" s="162"/>
      <c r="BO49" s="163"/>
      <c r="BP49" s="161" t="s">
        <v>52</v>
      </c>
      <c r="BQ49" s="162"/>
      <c r="BR49" s="162"/>
      <c r="BS49" s="162"/>
      <c r="BT49" s="162"/>
      <c r="BU49" s="162"/>
      <c r="BV49" s="162"/>
      <c r="BW49" s="162"/>
      <c r="BX49" s="162"/>
      <c r="BY49" s="162"/>
      <c r="BZ49" s="163"/>
      <c r="CA49" s="161" t="s">
        <v>53</v>
      </c>
      <c r="CB49" s="162"/>
      <c r="CC49" s="162"/>
      <c r="CD49" s="162"/>
      <c r="CE49" s="162"/>
      <c r="CF49" s="162"/>
      <c r="CG49" s="162"/>
      <c r="CH49" s="163"/>
      <c r="CI49" s="459" t="s">
        <v>53</v>
      </c>
      <c r="CJ49" s="460"/>
      <c r="CK49" s="460"/>
      <c r="CL49" s="460"/>
      <c r="CM49" s="461"/>
    </row>
    <row r="50" spans="1:91" ht="11.25" customHeight="1" x14ac:dyDescent="0.2">
      <c r="A50" s="450"/>
      <c r="B50" s="451"/>
      <c r="C50" s="451"/>
      <c r="D50" s="451"/>
      <c r="E50" s="451"/>
      <c r="F50" s="451"/>
      <c r="G50" s="451"/>
      <c r="H50" s="451"/>
      <c r="I50" s="451"/>
      <c r="J50" s="452"/>
      <c r="K50" s="450"/>
      <c r="L50" s="451"/>
      <c r="M50" s="451"/>
      <c r="N50" s="452"/>
      <c r="O50" s="225" t="s">
        <v>54</v>
      </c>
      <c r="P50" s="226"/>
      <c r="Q50" s="226"/>
      <c r="R50" s="226"/>
      <c r="S50" s="226"/>
      <c r="T50" s="226"/>
      <c r="U50" s="226"/>
      <c r="V50" s="227"/>
      <c r="W50" s="225" t="s">
        <v>55</v>
      </c>
      <c r="X50" s="226"/>
      <c r="Y50" s="226"/>
      <c r="Z50" s="226"/>
      <c r="AA50" s="226"/>
      <c r="AB50" s="226"/>
      <c r="AC50" s="226"/>
      <c r="AD50" s="226"/>
      <c r="AE50" s="226"/>
      <c r="AF50" s="227"/>
      <c r="AG50" s="201" t="s">
        <v>55</v>
      </c>
      <c r="AH50" s="202"/>
      <c r="AI50" s="202"/>
      <c r="AJ50" s="202"/>
      <c r="AK50" s="202"/>
      <c r="AL50" s="202"/>
      <c r="AM50" s="203"/>
      <c r="AN50" s="225" t="s">
        <v>54</v>
      </c>
      <c r="AO50" s="226"/>
      <c r="AP50" s="226"/>
      <c r="AQ50" s="226"/>
      <c r="AR50" s="226"/>
      <c r="AS50" s="226"/>
      <c r="AT50" s="226"/>
      <c r="AU50" s="226"/>
      <c r="AV50" s="226"/>
      <c r="AW50" s="227"/>
      <c r="AX50" s="225" t="s">
        <v>55</v>
      </c>
      <c r="AY50" s="226"/>
      <c r="AZ50" s="226"/>
      <c r="BA50" s="226"/>
      <c r="BB50" s="226"/>
      <c r="BC50" s="226"/>
      <c r="BD50" s="226"/>
      <c r="BE50" s="226"/>
      <c r="BF50" s="227"/>
      <c r="BG50" s="201" t="s">
        <v>55</v>
      </c>
      <c r="BH50" s="202"/>
      <c r="BI50" s="202"/>
      <c r="BJ50" s="202"/>
      <c r="BK50" s="202"/>
      <c r="BL50" s="202"/>
      <c r="BM50" s="202"/>
      <c r="BN50" s="202"/>
      <c r="BO50" s="203"/>
      <c r="BP50" s="225" t="s">
        <v>54</v>
      </c>
      <c r="BQ50" s="226"/>
      <c r="BR50" s="226"/>
      <c r="BS50" s="226"/>
      <c r="BT50" s="226"/>
      <c r="BU50" s="226"/>
      <c r="BV50" s="226"/>
      <c r="BW50" s="226"/>
      <c r="BX50" s="226"/>
      <c r="BY50" s="226"/>
      <c r="BZ50" s="227"/>
      <c r="CA50" s="201" t="s">
        <v>55</v>
      </c>
      <c r="CB50" s="202"/>
      <c r="CC50" s="202"/>
      <c r="CD50" s="202"/>
      <c r="CE50" s="202"/>
      <c r="CF50" s="202"/>
      <c r="CG50" s="202"/>
      <c r="CH50" s="203"/>
      <c r="CI50" s="453" t="s">
        <v>55</v>
      </c>
      <c r="CJ50" s="454"/>
      <c r="CK50" s="454"/>
      <c r="CL50" s="454"/>
      <c r="CM50" s="455"/>
    </row>
    <row r="51" spans="1:91" ht="85.5" customHeight="1" x14ac:dyDescent="0.2">
      <c r="A51" s="366" t="s">
        <v>326</v>
      </c>
      <c r="B51" s="367"/>
      <c r="C51" s="367"/>
      <c r="D51" s="367"/>
      <c r="E51" s="367"/>
      <c r="F51" s="367"/>
      <c r="G51" s="367"/>
      <c r="H51" s="367"/>
      <c r="I51" s="367"/>
      <c r="J51" s="368"/>
      <c r="K51" s="363">
        <v>1210</v>
      </c>
      <c r="L51" s="364"/>
      <c r="M51" s="364"/>
      <c r="N51" s="365"/>
      <c r="O51" s="27">
        <v>3663344.06</v>
      </c>
      <c r="P51" s="28"/>
      <c r="Q51" s="28"/>
      <c r="R51" s="28"/>
      <c r="S51" s="28"/>
      <c r="T51" s="28"/>
      <c r="U51" s="28"/>
      <c r="V51" s="29"/>
      <c r="W51" s="27">
        <v>355633.17</v>
      </c>
      <c r="X51" s="28"/>
      <c r="Y51" s="28"/>
      <c r="Z51" s="28"/>
      <c r="AA51" s="28"/>
      <c r="AB51" s="28"/>
      <c r="AC51" s="28"/>
      <c r="AD51" s="28"/>
      <c r="AE51" s="28"/>
      <c r="AF51" s="29"/>
      <c r="AG51" s="27">
        <v>0</v>
      </c>
      <c r="AH51" s="28"/>
      <c r="AI51" s="28"/>
      <c r="AJ51" s="28"/>
      <c r="AK51" s="28"/>
      <c r="AL51" s="28"/>
      <c r="AM51" s="29"/>
      <c r="AN51" s="363">
        <v>12</v>
      </c>
      <c r="AO51" s="364"/>
      <c r="AP51" s="364"/>
      <c r="AQ51" s="364"/>
      <c r="AR51" s="364"/>
      <c r="AS51" s="364"/>
      <c r="AT51" s="364"/>
      <c r="AU51" s="364"/>
      <c r="AV51" s="364"/>
      <c r="AW51" s="365"/>
      <c r="AX51" s="363">
        <v>12</v>
      </c>
      <c r="AY51" s="364"/>
      <c r="AZ51" s="364"/>
      <c r="BA51" s="364"/>
      <c r="BB51" s="364"/>
      <c r="BC51" s="364"/>
      <c r="BD51" s="364"/>
      <c r="BE51" s="364"/>
      <c r="BF51" s="365"/>
      <c r="BG51" s="363">
        <v>12</v>
      </c>
      <c r="BH51" s="364"/>
      <c r="BI51" s="364"/>
      <c r="BJ51" s="364"/>
      <c r="BK51" s="364"/>
      <c r="BL51" s="364"/>
      <c r="BM51" s="364"/>
      <c r="BN51" s="364"/>
      <c r="BO51" s="365"/>
      <c r="BP51" s="27">
        <f>O51*AN51+0.07-0.11</f>
        <v>43960128.68</v>
      </c>
      <c r="BQ51" s="28"/>
      <c r="BR51" s="28"/>
      <c r="BS51" s="28"/>
      <c r="BT51" s="28"/>
      <c r="BU51" s="28"/>
      <c r="BV51" s="28"/>
      <c r="BW51" s="28"/>
      <c r="BX51" s="28"/>
      <c r="BY51" s="28"/>
      <c r="BZ51" s="29"/>
      <c r="CA51" s="27">
        <v>4267598</v>
      </c>
      <c r="CB51" s="28"/>
      <c r="CC51" s="28"/>
      <c r="CD51" s="28"/>
      <c r="CE51" s="28"/>
      <c r="CF51" s="28"/>
      <c r="CG51" s="28"/>
      <c r="CH51" s="29"/>
      <c r="CI51" s="27">
        <v>0</v>
      </c>
      <c r="CJ51" s="28"/>
      <c r="CK51" s="28"/>
      <c r="CL51" s="28"/>
      <c r="CM51" s="29"/>
    </row>
    <row r="52" spans="1:91" ht="12" customHeight="1" x14ac:dyDescent="0.2">
      <c r="A52" s="366"/>
      <c r="B52" s="367"/>
      <c r="C52" s="367"/>
      <c r="D52" s="367"/>
      <c r="E52" s="367"/>
      <c r="F52" s="367"/>
      <c r="G52" s="367"/>
      <c r="H52" s="367"/>
      <c r="I52" s="367"/>
      <c r="J52" s="368"/>
      <c r="K52" s="363"/>
      <c r="L52" s="364"/>
      <c r="M52" s="364"/>
      <c r="N52" s="365"/>
      <c r="O52" s="27"/>
      <c r="P52" s="28"/>
      <c r="Q52" s="28"/>
      <c r="R52" s="28"/>
      <c r="S52" s="28"/>
      <c r="T52" s="28"/>
      <c r="U52" s="28"/>
      <c r="V52" s="29"/>
      <c r="W52" s="27"/>
      <c r="X52" s="28"/>
      <c r="Y52" s="28"/>
      <c r="Z52" s="28"/>
      <c r="AA52" s="28"/>
      <c r="AB52" s="28"/>
      <c r="AC52" s="28"/>
      <c r="AD52" s="28"/>
      <c r="AE52" s="28"/>
      <c r="AF52" s="29"/>
      <c r="AG52" s="27"/>
      <c r="AH52" s="28"/>
      <c r="AI52" s="28"/>
      <c r="AJ52" s="28"/>
      <c r="AK52" s="28"/>
      <c r="AL52" s="28"/>
      <c r="AM52" s="29"/>
      <c r="AN52" s="363"/>
      <c r="AO52" s="364"/>
      <c r="AP52" s="364"/>
      <c r="AQ52" s="364"/>
      <c r="AR52" s="364"/>
      <c r="AS52" s="364"/>
      <c r="AT52" s="364"/>
      <c r="AU52" s="364"/>
      <c r="AV52" s="364"/>
      <c r="AW52" s="365"/>
      <c r="AX52" s="363"/>
      <c r="AY52" s="364"/>
      <c r="AZ52" s="364"/>
      <c r="BA52" s="364"/>
      <c r="BB52" s="364"/>
      <c r="BC52" s="364"/>
      <c r="BD52" s="364"/>
      <c r="BE52" s="364"/>
      <c r="BF52" s="365"/>
      <c r="BG52" s="363"/>
      <c r="BH52" s="364"/>
      <c r="BI52" s="364"/>
      <c r="BJ52" s="364"/>
      <c r="BK52" s="364"/>
      <c r="BL52" s="364"/>
      <c r="BM52" s="364"/>
      <c r="BN52" s="364"/>
      <c r="BO52" s="365"/>
      <c r="BP52" s="27">
        <f>O52*AN52</f>
        <v>0</v>
      </c>
      <c r="BQ52" s="28"/>
      <c r="BR52" s="28"/>
      <c r="BS52" s="28"/>
      <c r="BT52" s="28"/>
      <c r="BU52" s="28"/>
      <c r="BV52" s="28"/>
      <c r="BW52" s="28"/>
      <c r="BX52" s="28"/>
      <c r="BY52" s="28"/>
      <c r="BZ52" s="29"/>
      <c r="CA52" s="27">
        <f>W52*AX52</f>
        <v>0</v>
      </c>
      <c r="CB52" s="28"/>
      <c r="CC52" s="28"/>
      <c r="CD52" s="28"/>
      <c r="CE52" s="28"/>
      <c r="CF52" s="28"/>
      <c r="CG52" s="28"/>
      <c r="CH52" s="29"/>
      <c r="CI52" s="27">
        <f>AG52*BG52</f>
        <v>0</v>
      </c>
      <c r="CJ52" s="28"/>
      <c r="CK52" s="28"/>
      <c r="CL52" s="28"/>
      <c r="CM52" s="29"/>
    </row>
    <row r="53" spans="1:91" ht="12" customHeight="1" x14ac:dyDescent="0.2">
      <c r="A53" s="366"/>
      <c r="B53" s="367"/>
      <c r="C53" s="367"/>
      <c r="D53" s="367"/>
      <c r="E53" s="367"/>
      <c r="F53" s="367"/>
      <c r="G53" s="367"/>
      <c r="H53" s="367"/>
      <c r="I53" s="367"/>
      <c r="J53" s="368"/>
      <c r="K53" s="363"/>
      <c r="L53" s="364"/>
      <c r="M53" s="364"/>
      <c r="N53" s="365"/>
      <c r="O53" s="27"/>
      <c r="P53" s="28"/>
      <c r="Q53" s="28"/>
      <c r="R53" s="28"/>
      <c r="S53" s="28"/>
      <c r="T53" s="28"/>
      <c r="U53" s="28"/>
      <c r="V53" s="29"/>
      <c r="W53" s="27"/>
      <c r="X53" s="28"/>
      <c r="Y53" s="28"/>
      <c r="Z53" s="28"/>
      <c r="AA53" s="28"/>
      <c r="AB53" s="28"/>
      <c r="AC53" s="28"/>
      <c r="AD53" s="28"/>
      <c r="AE53" s="28"/>
      <c r="AF53" s="29"/>
      <c r="AG53" s="27"/>
      <c r="AH53" s="28"/>
      <c r="AI53" s="28"/>
      <c r="AJ53" s="28"/>
      <c r="AK53" s="28"/>
      <c r="AL53" s="28"/>
      <c r="AM53" s="29"/>
      <c r="AN53" s="363"/>
      <c r="AO53" s="364"/>
      <c r="AP53" s="364"/>
      <c r="AQ53" s="364"/>
      <c r="AR53" s="364"/>
      <c r="AS53" s="364"/>
      <c r="AT53" s="364"/>
      <c r="AU53" s="364"/>
      <c r="AV53" s="364"/>
      <c r="AW53" s="365"/>
      <c r="AX53" s="363"/>
      <c r="AY53" s="364"/>
      <c r="AZ53" s="364"/>
      <c r="BA53" s="364"/>
      <c r="BB53" s="364"/>
      <c r="BC53" s="364"/>
      <c r="BD53" s="364"/>
      <c r="BE53" s="364"/>
      <c r="BF53" s="365"/>
      <c r="BG53" s="363"/>
      <c r="BH53" s="364"/>
      <c r="BI53" s="364"/>
      <c r="BJ53" s="364"/>
      <c r="BK53" s="364"/>
      <c r="BL53" s="364"/>
      <c r="BM53" s="364"/>
      <c r="BN53" s="364"/>
      <c r="BO53" s="365"/>
      <c r="BP53" s="27"/>
      <c r="BQ53" s="28"/>
      <c r="BR53" s="28"/>
      <c r="BS53" s="28"/>
      <c r="BT53" s="28"/>
      <c r="BU53" s="28"/>
      <c r="BV53" s="28"/>
      <c r="BW53" s="28"/>
      <c r="BX53" s="28"/>
      <c r="BY53" s="28"/>
      <c r="BZ53" s="29"/>
      <c r="CA53" s="27"/>
      <c r="CB53" s="28"/>
      <c r="CC53" s="28"/>
      <c r="CD53" s="28"/>
      <c r="CE53" s="28"/>
      <c r="CF53" s="28"/>
      <c r="CG53" s="28"/>
      <c r="CH53" s="29"/>
      <c r="CI53" s="27"/>
      <c r="CJ53" s="28"/>
      <c r="CK53" s="28"/>
      <c r="CL53" s="28"/>
      <c r="CM53" s="29"/>
    </row>
    <row r="54" spans="1:91" ht="15" customHeight="1" x14ac:dyDescent="0.2">
      <c r="A54" s="92" t="s">
        <v>27</v>
      </c>
      <c r="B54" s="93"/>
      <c r="C54" s="93"/>
      <c r="D54" s="93"/>
      <c r="E54" s="93"/>
      <c r="F54" s="93"/>
      <c r="G54" s="93"/>
      <c r="H54" s="93"/>
      <c r="I54" s="93"/>
      <c r="J54" s="94"/>
      <c r="K54" s="489"/>
      <c r="L54" s="490"/>
      <c r="M54" s="490"/>
      <c r="N54" s="491"/>
      <c r="O54" s="119" t="s">
        <v>24</v>
      </c>
      <c r="P54" s="120"/>
      <c r="Q54" s="120"/>
      <c r="R54" s="120"/>
      <c r="S54" s="120"/>
      <c r="T54" s="120"/>
      <c r="U54" s="120"/>
      <c r="V54" s="121"/>
      <c r="W54" s="119" t="s">
        <v>24</v>
      </c>
      <c r="X54" s="120"/>
      <c r="Y54" s="120"/>
      <c r="Z54" s="120"/>
      <c r="AA54" s="120"/>
      <c r="AB54" s="120"/>
      <c r="AC54" s="120"/>
      <c r="AD54" s="120"/>
      <c r="AE54" s="120"/>
      <c r="AF54" s="121"/>
      <c r="AG54" s="119" t="s">
        <v>24</v>
      </c>
      <c r="AH54" s="120"/>
      <c r="AI54" s="120"/>
      <c r="AJ54" s="120"/>
      <c r="AK54" s="120"/>
      <c r="AL54" s="120"/>
      <c r="AM54" s="121"/>
      <c r="AN54" s="119" t="s">
        <v>24</v>
      </c>
      <c r="AO54" s="120"/>
      <c r="AP54" s="120"/>
      <c r="AQ54" s="120"/>
      <c r="AR54" s="120"/>
      <c r="AS54" s="120"/>
      <c r="AT54" s="120"/>
      <c r="AU54" s="120"/>
      <c r="AV54" s="120"/>
      <c r="AW54" s="121"/>
      <c r="AX54" s="119" t="s">
        <v>24</v>
      </c>
      <c r="AY54" s="120"/>
      <c r="AZ54" s="120"/>
      <c r="BA54" s="120"/>
      <c r="BB54" s="120"/>
      <c r="BC54" s="120"/>
      <c r="BD54" s="120"/>
      <c r="BE54" s="120"/>
      <c r="BF54" s="121"/>
      <c r="BG54" s="119" t="s">
        <v>24</v>
      </c>
      <c r="BH54" s="120"/>
      <c r="BI54" s="120"/>
      <c r="BJ54" s="120"/>
      <c r="BK54" s="120"/>
      <c r="BL54" s="120"/>
      <c r="BM54" s="120"/>
      <c r="BN54" s="120"/>
      <c r="BO54" s="121"/>
      <c r="BP54" s="447">
        <f>SUM(BP51:BZ53)</f>
        <v>43960128.68</v>
      </c>
      <c r="BQ54" s="448"/>
      <c r="BR54" s="448"/>
      <c r="BS54" s="448"/>
      <c r="BT54" s="448"/>
      <c r="BU54" s="448"/>
      <c r="BV54" s="448"/>
      <c r="BW54" s="448"/>
      <c r="BX54" s="448"/>
      <c r="BY54" s="448"/>
      <c r="BZ54" s="449"/>
      <c r="CA54" s="447">
        <f>SUM(CA51:CH53)</f>
        <v>4267598</v>
      </c>
      <c r="CB54" s="448"/>
      <c r="CC54" s="448"/>
      <c r="CD54" s="448"/>
      <c r="CE54" s="448"/>
      <c r="CF54" s="448"/>
      <c r="CG54" s="448"/>
      <c r="CH54" s="449"/>
      <c r="CI54" s="447">
        <f>SUM(CI51:CM53)</f>
        <v>0</v>
      </c>
      <c r="CJ54" s="448"/>
      <c r="CK54" s="448"/>
      <c r="CL54" s="448"/>
      <c r="CM54" s="449"/>
    </row>
    <row r="55" spans="1:91" ht="18" customHeight="1" x14ac:dyDescent="0.2">
      <c r="A55" s="122" t="s">
        <v>56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</row>
    <row r="56" spans="1:91" ht="15" customHeight="1" x14ac:dyDescent="0.2">
      <c r="A56" s="123" t="s">
        <v>1</v>
      </c>
      <c r="B56" s="124"/>
      <c r="C56" s="124"/>
      <c r="D56" s="124"/>
      <c r="E56" s="124"/>
      <c r="F56" s="124"/>
      <c r="G56" s="124"/>
      <c r="H56" s="125"/>
      <c r="I56" s="126" t="s">
        <v>2</v>
      </c>
      <c r="J56" s="127"/>
      <c r="K56" s="127"/>
      <c r="L56" s="128"/>
      <c r="M56" s="123" t="s">
        <v>57</v>
      </c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5"/>
      <c r="AM56" s="240" t="s">
        <v>58</v>
      </c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2"/>
      <c r="BP56" s="123" t="s">
        <v>59</v>
      </c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5"/>
    </row>
    <row r="57" spans="1:91" ht="15" customHeight="1" x14ac:dyDescent="0.2">
      <c r="A57" s="439"/>
      <c r="B57" s="440"/>
      <c r="C57" s="440"/>
      <c r="D57" s="440"/>
      <c r="E57" s="440"/>
      <c r="F57" s="440"/>
      <c r="G57" s="440"/>
      <c r="H57" s="441"/>
      <c r="I57" s="439"/>
      <c r="J57" s="440"/>
      <c r="K57" s="440"/>
      <c r="L57" s="441"/>
      <c r="M57" s="219" t="s">
        <v>297</v>
      </c>
      <c r="N57" s="220"/>
      <c r="O57" s="220"/>
      <c r="P57" s="220"/>
      <c r="Q57" s="220"/>
      <c r="R57" s="220"/>
      <c r="S57" s="220"/>
      <c r="T57" s="220"/>
      <c r="U57" s="221"/>
      <c r="V57" s="195" t="s">
        <v>332</v>
      </c>
      <c r="W57" s="437"/>
      <c r="X57" s="437"/>
      <c r="Y57" s="437"/>
      <c r="Z57" s="437"/>
      <c r="AA57" s="437"/>
      <c r="AB57" s="437"/>
      <c r="AC57" s="437"/>
      <c r="AD57" s="437"/>
      <c r="AE57" s="438"/>
      <c r="AF57" s="219" t="s">
        <v>345</v>
      </c>
      <c r="AG57" s="220"/>
      <c r="AH57" s="220"/>
      <c r="AI57" s="220"/>
      <c r="AJ57" s="220"/>
      <c r="AK57" s="220"/>
      <c r="AL57" s="221"/>
      <c r="AM57" s="219" t="s">
        <v>296</v>
      </c>
      <c r="AN57" s="220"/>
      <c r="AO57" s="220"/>
      <c r="AP57" s="220"/>
      <c r="AQ57" s="220"/>
      <c r="AR57" s="220"/>
      <c r="AS57" s="220"/>
      <c r="AT57" s="220"/>
      <c r="AU57" s="220"/>
      <c r="AV57" s="221"/>
      <c r="AW57" s="219" t="s">
        <v>333</v>
      </c>
      <c r="AX57" s="220"/>
      <c r="AY57" s="220"/>
      <c r="AZ57" s="220"/>
      <c r="BA57" s="220"/>
      <c r="BB57" s="220"/>
      <c r="BC57" s="220"/>
      <c r="BD57" s="220"/>
      <c r="BE57" s="221"/>
      <c r="BF57" s="195" t="s">
        <v>347</v>
      </c>
      <c r="BG57" s="437"/>
      <c r="BH57" s="437"/>
      <c r="BI57" s="437"/>
      <c r="BJ57" s="437"/>
      <c r="BK57" s="437"/>
      <c r="BL57" s="437"/>
      <c r="BM57" s="437"/>
      <c r="BN57" s="437"/>
      <c r="BO57" s="438"/>
      <c r="BP57" s="98" t="s">
        <v>296</v>
      </c>
      <c r="BQ57" s="244"/>
      <c r="BR57" s="244"/>
      <c r="BS57" s="244"/>
      <c r="BT57" s="244"/>
      <c r="BU57" s="244"/>
      <c r="BV57" s="244"/>
      <c r="BW57" s="244"/>
      <c r="BX57" s="244"/>
      <c r="BY57" s="245"/>
      <c r="BZ57" s="195" t="s">
        <v>333</v>
      </c>
      <c r="CA57" s="437"/>
      <c r="CB57" s="437"/>
      <c r="CC57" s="437"/>
      <c r="CD57" s="437"/>
      <c r="CE57" s="437"/>
      <c r="CF57" s="437"/>
      <c r="CG57" s="437"/>
      <c r="CH57" s="438"/>
      <c r="CI57" s="219" t="s">
        <v>347</v>
      </c>
      <c r="CJ57" s="220"/>
      <c r="CK57" s="220"/>
      <c r="CL57" s="220"/>
      <c r="CM57" s="221"/>
    </row>
    <row r="58" spans="1:91" ht="15" customHeight="1" x14ac:dyDescent="0.2">
      <c r="A58" s="442"/>
      <c r="B58" s="340"/>
      <c r="C58" s="340"/>
      <c r="D58" s="340"/>
      <c r="E58" s="340"/>
      <c r="F58" s="340"/>
      <c r="G58" s="340"/>
      <c r="H58" s="443"/>
      <c r="I58" s="442"/>
      <c r="J58" s="340"/>
      <c r="K58" s="340"/>
      <c r="L58" s="443"/>
      <c r="M58" s="231" t="s">
        <v>49</v>
      </c>
      <c r="N58" s="232"/>
      <c r="O58" s="232"/>
      <c r="P58" s="232"/>
      <c r="Q58" s="232"/>
      <c r="R58" s="232"/>
      <c r="S58" s="232"/>
      <c r="T58" s="232"/>
      <c r="U58" s="233"/>
      <c r="V58" s="161" t="s">
        <v>50</v>
      </c>
      <c r="W58" s="162"/>
      <c r="X58" s="162"/>
      <c r="Y58" s="162"/>
      <c r="Z58" s="162"/>
      <c r="AA58" s="162"/>
      <c r="AB58" s="162"/>
      <c r="AC58" s="162"/>
      <c r="AD58" s="162"/>
      <c r="AE58" s="163"/>
      <c r="AF58" s="231" t="s">
        <v>51</v>
      </c>
      <c r="AG58" s="232"/>
      <c r="AH58" s="232"/>
      <c r="AI58" s="232"/>
      <c r="AJ58" s="232"/>
      <c r="AK58" s="232"/>
      <c r="AL58" s="233"/>
      <c r="AM58" s="231" t="s">
        <v>49</v>
      </c>
      <c r="AN58" s="232"/>
      <c r="AO58" s="232"/>
      <c r="AP58" s="232"/>
      <c r="AQ58" s="232"/>
      <c r="AR58" s="232"/>
      <c r="AS58" s="232"/>
      <c r="AT58" s="232"/>
      <c r="AU58" s="232"/>
      <c r="AV58" s="233"/>
      <c r="AW58" s="231" t="s">
        <v>50</v>
      </c>
      <c r="AX58" s="232"/>
      <c r="AY58" s="232"/>
      <c r="AZ58" s="232"/>
      <c r="BA58" s="232"/>
      <c r="BB58" s="232"/>
      <c r="BC58" s="232"/>
      <c r="BD58" s="232"/>
      <c r="BE58" s="233"/>
      <c r="BF58" s="161" t="s">
        <v>51</v>
      </c>
      <c r="BG58" s="162"/>
      <c r="BH58" s="162"/>
      <c r="BI58" s="162"/>
      <c r="BJ58" s="162"/>
      <c r="BK58" s="162"/>
      <c r="BL58" s="162"/>
      <c r="BM58" s="162"/>
      <c r="BN58" s="162"/>
      <c r="BO58" s="163"/>
      <c r="BP58" s="161" t="s">
        <v>49</v>
      </c>
      <c r="BQ58" s="162"/>
      <c r="BR58" s="162"/>
      <c r="BS58" s="162"/>
      <c r="BT58" s="162"/>
      <c r="BU58" s="162"/>
      <c r="BV58" s="162"/>
      <c r="BW58" s="162"/>
      <c r="BX58" s="162"/>
      <c r="BY58" s="163"/>
      <c r="BZ58" s="161" t="s">
        <v>50</v>
      </c>
      <c r="CA58" s="162"/>
      <c r="CB58" s="162"/>
      <c r="CC58" s="162"/>
      <c r="CD58" s="162"/>
      <c r="CE58" s="162"/>
      <c r="CF58" s="162"/>
      <c r="CG58" s="162"/>
      <c r="CH58" s="163"/>
      <c r="CI58" s="231" t="s">
        <v>51</v>
      </c>
      <c r="CJ58" s="232"/>
      <c r="CK58" s="232"/>
      <c r="CL58" s="232"/>
      <c r="CM58" s="233"/>
    </row>
    <row r="59" spans="1:91" ht="15" customHeight="1" x14ac:dyDescent="0.2">
      <c r="A59" s="442"/>
      <c r="B59" s="340"/>
      <c r="C59" s="340"/>
      <c r="D59" s="340"/>
      <c r="E59" s="340"/>
      <c r="F59" s="340"/>
      <c r="G59" s="340"/>
      <c r="H59" s="443"/>
      <c r="I59" s="442"/>
      <c r="J59" s="340"/>
      <c r="K59" s="340"/>
      <c r="L59" s="443"/>
      <c r="M59" s="231" t="s">
        <v>52</v>
      </c>
      <c r="N59" s="232"/>
      <c r="O59" s="232"/>
      <c r="P59" s="232"/>
      <c r="Q59" s="232"/>
      <c r="R59" s="232"/>
      <c r="S59" s="232"/>
      <c r="T59" s="232"/>
      <c r="U59" s="233"/>
      <c r="V59" s="161" t="s">
        <v>53</v>
      </c>
      <c r="W59" s="162"/>
      <c r="X59" s="162"/>
      <c r="Y59" s="162"/>
      <c r="Z59" s="162"/>
      <c r="AA59" s="162"/>
      <c r="AB59" s="162"/>
      <c r="AC59" s="162"/>
      <c r="AD59" s="162"/>
      <c r="AE59" s="163"/>
      <c r="AF59" s="231" t="s">
        <v>53</v>
      </c>
      <c r="AG59" s="232"/>
      <c r="AH59" s="232"/>
      <c r="AI59" s="232"/>
      <c r="AJ59" s="232"/>
      <c r="AK59" s="232"/>
      <c r="AL59" s="233"/>
      <c r="AM59" s="231" t="s">
        <v>52</v>
      </c>
      <c r="AN59" s="232"/>
      <c r="AO59" s="232"/>
      <c r="AP59" s="232"/>
      <c r="AQ59" s="232"/>
      <c r="AR59" s="232"/>
      <c r="AS59" s="232"/>
      <c r="AT59" s="232"/>
      <c r="AU59" s="232"/>
      <c r="AV59" s="233"/>
      <c r="AW59" s="231" t="s">
        <v>53</v>
      </c>
      <c r="AX59" s="232"/>
      <c r="AY59" s="232"/>
      <c r="AZ59" s="232"/>
      <c r="BA59" s="232"/>
      <c r="BB59" s="232"/>
      <c r="BC59" s="232"/>
      <c r="BD59" s="232"/>
      <c r="BE59" s="233"/>
      <c r="BF59" s="161" t="s">
        <v>53</v>
      </c>
      <c r="BG59" s="162"/>
      <c r="BH59" s="162"/>
      <c r="BI59" s="162"/>
      <c r="BJ59" s="162"/>
      <c r="BK59" s="162"/>
      <c r="BL59" s="162"/>
      <c r="BM59" s="162"/>
      <c r="BN59" s="162"/>
      <c r="BO59" s="163"/>
      <c r="BP59" s="164" t="s">
        <v>52</v>
      </c>
      <c r="BQ59" s="165"/>
      <c r="BR59" s="165"/>
      <c r="BS59" s="165"/>
      <c r="BT59" s="165"/>
      <c r="BU59" s="165"/>
      <c r="BV59" s="165"/>
      <c r="BW59" s="165"/>
      <c r="BX59" s="165"/>
      <c r="BY59" s="166"/>
      <c r="BZ59" s="161" t="s">
        <v>53</v>
      </c>
      <c r="CA59" s="162"/>
      <c r="CB59" s="162"/>
      <c r="CC59" s="162"/>
      <c r="CD59" s="162"/>
      <c r="CE59" s="162"/>
      <c r="CF59" s="162"/>
      <c r="CG59" s="162"/>
      <c r="CH59" s="163"/>
      <c r="CI59" s="231" t="s">
        <v>53</v>
      </c>
      <c r="CJ59" s="232"/>
      <c r="CK59" s="232"/>
      <c r="CL59" s="232"/>
      <c r="CM59" s="233"/>
    </row>
    <row r="60" spans="1:91" ht="15" customHeight="1" x14ac:dyDescent="0.2">
      <c r="A60" s="444"/>
      <c r="B60" s="445"/>
      <c r="C60" s="445"/>
      <c r="D60" s="445"/>
      <c r="E60" s="445"/>
      <c r="F60" s="445"/>
      <c r="G60" s="445"/>
      <c r="H60" s="446"/>
      <c r="I60" s="444"/>
      <c r="J60" s="445"/>
      <c r="K60" s="445"/>
      <c r="L60" s="446"/>
      <c r="M60" s="225" t="s">
        <v>54</v>
      </c>
      <c r="N60" s="226"/>
      <c r="O60" s="226"/>
      <c r="P60" s="226"/>
      <c r="Q60" s="226"/>
      <c r="R60" s="226"/>
      <c r="S60" s="226"/>
      <c r="T60" s="226"/>
      <c r="U60" s="227"/>
      <c r="V60" s="198" t="s">
        <v>55</v>
      </c>
      <c r="W60" s="199"/>
      <c r="X60" s="199"/>
      <c r="Y60" s="199"/>
      <c r="Z60" s="199"/>
      <c r="AA60" s="199"/>
      <c r="AB60" s="199"/>
      <c r="AC60" s="199"/>
      <c r="AD60" s="199"/>
      <c r="AE60" s="200"/>
      <c r="AF60" s="225" t="s">
        <v>55</v>
      </c>
      <c r="AG60" s="226"/>
      <c r="AH60" s="226"/>
      <c r="AI60" s="226"/>
      <c r="AJ60" s="226"/>
      <c r="AK60" s="226"/>
      <c r="AL60" s="227"/>
      <c r="AM60" s="225" t="s">
        <v>54</v>
      </c>
      <c r="AN60" s="226"/>
      <c r="AO60" s="226"/>
      <c r="AP60" s="226"/>
      <c r="AQ60" s="226"/>
      <c r="AR60" s="226"/>
      <c r="AS60" s="226"/>
      <c r="AT60" s="226"/>
      <c r="AU60" s="226"/>
      <c r="AV60" s="227"/>
      <c r="AW60" s="225" t="s">
        <v>55</v>
      </c>
      <c r="AX60" s="226"/>
      <c r="AY60" s="226"/>
      <c r="AZ60" s="226"/>
      <c r="BA60" s="226"/>
      <c r="BB60" s="226"/>
      <c r="BC60" s="226"/>
      <c r="BD60" s="226"/>
      <c r="BE60" s="227"/>
      <c r="BF60" s="198" t="s">
        <v>55</v>
      </c>
      <c r="BG60" s="199"/>
      <c r="BH60" s="199"/>
      <c r="BI60" s="199"/>
      <c r="BJ60" s="199"/>
      <c r="BK60" s="199"/>
      <c r="BL60" s="199"/>
      <c r="BM60" s="199"/>
      <c r="BN60" s="199"/>
      <c r="BO60" s="200"/>
      <c r="BP60" s="225" t="s">
        <v>54</v>
      </c>
      <c r="BQ60" s="226"/>
      <c r="BR60" s="226"/>
      <c r="BS60" s="226"/>
      <c r="BT60" s="226"/>
      <c r="BU60" s="226"/>
      <c r="BV60" s="226"/>
      <c r="BW60" s="226"/>
      <c r="BX60" s="226"/>
      <c r="BY60" s="227"/>
      <c r="BZ60" s="198" t="s">
        <v>55</v>
      </c>
      <c r="CA60" s="199"/>
      <c r="CB60" s="199"/>
      <c r="CC60" s="199"/>
      <c r="CD60" s="199"/>
      <c r="CE60" s="199"/>
      <c r="CF60" s="199"/>
      <c r="CG60" s="199"/>
      <c r="CH60" s="200"/>
      <c r="CI60" s="225" t="s">
        <v>55</v>
      </c>
      <c r="CJ60" s="226"/>
      <c r="CK60" s="226"/>
      <c r="CL60" s="226"/>
      <c r="CM60" s="227"/>
    </row>
    <row r="61" spans="1:91" ht="130.5" customHeight="1" x14ac:dyDescent="0.2">
      <c r="A61" s="89" t="s">
        <v>292</v>
      </c>
      <c r="B61" s="90"/>
      <c r="C61" s="90"/>
      <c r="D61" s="90"/>
      <c r="E61" s="90"/>
      <c r="F61" s="90"/>
      <c r="G61" s="90"/>
      <c r="H61" s="91"/>
      <c r="I61" s="38">
        <v>1210</v>
      </c>
      <c r="J61" s="39"/>
      <c r="K61" s="39"/>
      <c r="L61" s="40"/>
      <c r="M61" s="35"/>
      <c r="N61" s="36"/>
      <c r="O61" s="36"/>
      <c r="P61" s="36"/>
      <c r="Q61" s="36"/>
      <c r="R61" s="36"/>
      <c r="S61" s="36"/>
      <c r="T61" s="36"/>
      <c r="U61" s="37"/>
      <c r="V61" s="35"/>
      <c r="W61" s="36"/>
      <c r="X61" s="36"/>
      <c r="Y61" s="36"/>
      <c r="Z61" s="36"/>
      <c r="AA61" s="36"/>
      <c r="AB61" s="36"/>
      <c r="AC61" s="36"/>
      <c r="AD61" s="36"/>
      <c r="AE61" s="37"/>
      <c r="AF61" s="35"/>
      <c r="AG61" s="36"/>
      <c r="AH61" s="36"/>
      <c r="AI61" s="36"/>
      <c r="AJ61" s="36"/>
      <c r="AK61" s="36"/>
      <c r="AL61" s="37"/>
      <c r="AM61" s="38"/>
      <c r="AN61" s="39"/>
      <c r="AO61" s="39"/>
      <c r="AP61" s="39"/>
      <c r="AQ61" s="39"/>
      <c r="AR61" s="39"/>
      <c r="AS61" s="39"/>
      <c r="AT61" s="39"/>
      <c r="AU61" s="39"/>
      <c r="AV61" s="40"/>
      <c r="AW61" s="38"/>
      <c r="AX61" s="39"/>
      <c r="AY61" s="39"/>
      <c r="AZ61" s="39"/>
      <c r="BA61" s="39"/>
      <c r="BB61" s="39"/>
      <c r="BC61" s="39"/>
      <c r="BD61" s="39"/>
      <c r="BE61" s="40"/>
      <c r="BF61" s="38"/>
      <c r="BG61" s="39"/>
      <c r="BH61" s="39"/>
      <c r="BI61" s="39"/>
      <c r="BJ61" s="39"/>
      <c r="BK61" s="39"/>
      <c r="BL61" s="39"/>
      <c r="BM61" s="39"/>
      <c r="BN61" s="39"/>
      <c r="BO61" s="40"/>
      <c r="BP61" s="35">
        <v>8006015.6799999997</v>
      </c>
      <c r="BQ61" s="36"/>
      <c r="BR61" s="36"/>
      <c r="BS61" s="36"/>
      <c r="BT61" s="36"/>
      <c r="BU61" s="36"/>
      <c r="BV61" s="36"/>
      <c r="BW61" s="36"/>
      <c r="BX61" s="36"/>
      <c r="BY61" s="37"/>
      <c r="BZ61" s="35">
        <v>4267598</v>
      </c>
      <c r="CA61" s="36"/>
      <c r="CB61" s="36"/>
      <c r="CC61" s="36"/>
      <c r="CD61" s="36"/>
      <c r="CE61" s="36"/>
      <c r="CF61" s="36"/>
      <c r="CG61" s="36"/>
      <c r="CH61" s="37"/>
      <c r="CI61" s="35">
        <v>0</v>
      </c>
      <c r="CJ61" s="36"/>
      <c r="CK61" s="36"/>
      <c r="CL61" s="36"/>
      <c r="CM61" s="37"/>
    </row>
    <row r="62" spans="1:91" ht="130.5" customHeight="1" x14ac:dyDescent="0.2">
      <c r="A62" s="89" t="s">
        <v>291</v>
      </c>
      <c r="B62" s="90"/>
      <c r="C62" s="90"/>
      <c r="D62" s="90"/>
      <c r="E62" s="90"/>
      <c r="F62" s="90"/>
      <c r="G62" s="90"/>
      <c r="H62" s="91"/>
      <c r="I62" s="38">
        <v>1210</v>
      </c>
      <c r="J62" s="39"/>
      <c r="K62" s="39"/>
      <c r="L62" s="40"/>
      <c r="M62" s="35"/>
      <c r="N62" s="36"/>
      <c r="O62" s="36"/>
      <c r="P62" s="36"/>
      <c r="Q62" s="36"/>
      <c r="R62" s="36"/>
      <c r="S62" s="36"/>
      <c r="T62" s="36"/>
      <c r="U62" s="37"/>
      <c r="V62" s="35"/>
      <c r="W62" s="36"/>
      <c r="X62" s="36"/>
      <c r="Y62" s="36"/>
      <c r="Z62" s="36"/>
      <c r="AA62" s="36"/>
      <c r="AB62" s="36"/>
      <c r="AC62" s="36"/>
      <c r="AD62" s="36"/>
      <c r="AE62" s="37"/>
      <c r="AF62" s="35"/>
      <c r="AG62" s="36"/>
      <c r="AH62" s="36"/>
      <c r="AI62" s="36"/>
      <c r="AJ62" s="36"/>
      <c r="AK62" s="36"/>
      <c r="AL62" s="37"/>
      <c r="AM62" s="38"/>
      <c r="AN62" s="39"/>
      <c r="AO62" s="39"/>
      <c r="AP62" s="39"/>
      <c r="AQ62" s="39"/>
      <c r="AR62" s="39"/>
      <c r="AS62" s="39"/>
      <c r="AT62" s="39"/>
      <c r="AU62" s="39"/>
      <c r="AV62" s="40"/>
      <c r="AW62" s="38"/>
      <c r="AX62" s="39"/>
      <c r="AY62" s="39"/>
      <c r="AZ62" s="39"/>
      <c r="BA62" s="39"/>
      <c r="BB62" s="39"/>
      <c r="BC62" s="39"/>
      <c r="BD62" s="39"/>
      <c r="BE62" s="40"/>
      <c r="BF62" s="38"/>
      <c r="BG62" s="39"/>
      <c r="BH62" s="39"/>
      <c r="BI62" s="39"/>
      <c r="BJ62" s="39"/>
      <c r="BK62" s="39"/>
      <c r="BL62" s="39"/>
      <c r="BM62" s="39"/>
      <c r="BN62" s="39"/>
      <c r="BO62" s="40"/>
      <c r="BP62" s="35">
        <v>35954113</v>
      </c>
      <c r="BQ62" s="36"/>
      <c r="BR62" s="36"/>
      <c r="BS62" s="36"/>
      <c r="BT62" s="36"/>
      <c r="BU62" s="36"/>
      <c r="BV62" s="36"/>
      <c r="BW62" s="36"/>
      <c r="BX62" s="36"/>
      <c r="BY62" s="37"/>
      <c r="BZ62" s="35"/>
      <c r="CA62" s="36"/>
      <c r="CB62" s="36"/>
      <c r="CC62" s="36"/>
      <c r="CD62" s="36"/>
      <c r="CE62" s="36"/>
      <c r="CF62" s="36"/>
      <c r="CG62" s="36"/>
      <c r="CH62" s="37"/>
      <c r="CI62" s="35"/>
      <c r="CJ62" s="36"/>
      <c r="CK62" s="36"/>
      <c r="CL62" s="36"/>
      <c r="CM62" s="37"/>
    </row>
    <row r="63" spans="1:91" ht="130.5" customHeight="1" x14ac:dyDescent="0.2">
      <c r="A63" s="89" t="s">
        <v>294</v>
      </c>
      <c r="B63" s="90"/>
      <c r="C63" s="90"/>
      <c r="D63" s="90"/>
      <c r="E63" s="90"/>
      <c r="F63" s="90"/>
      <c r="G63" s="90"/>
      <c r="H63" s="91"/>
      <c r="I63" s="38">
        <v>1210</v>
      </c>
      <c r="J63" s="39"/>
      <c r="K63" s="39"/>
      <c r="L63" s="40"/>
      <c r="M63" s="35"/>
      <c r="N63" s="36"/>
      <c r="O63" s="36"/>
      <c r="P63" s="36"/>
      <c r="Q63" s="36"/>
      <c r="R63" s="36"/>
      <c r="S63" s="36"/>
      <c r="T63" s="36"/>
      <c r="U63" s="37"/>
      <c r="V63" s="35"/>
      <c r="W63" s="36"/>
      <c r="X63" s="36"/>
      <c r="Y63" s="36"/>
      <c r="Z63" s="36"/>
      <c r="AA63" s="36"/>
      <c r="AB63" s="36"/>
      <c r="AC63" s="36"/>
      <c r="AD63" s="36"/>
      <c r="AE63" s="37"/>
      <c r="AF63" s="35"/>
      <c r="AG63" s="36"/>
      <c r="AH63" s="36"/>
      <c r="AI63" s="36"/>
      <c r="AJ63" s="36"/>
      <c r="AK63" s="36"/>
      <c r="AL63" s="37"/>
      <c r="AM63" s="38"/>
      <c r="AN63" s="39"/>
      <c r="AO63" s="39"/>
      <c r="AP63" s="39"/>
      <c r="AQ63" s="39"/>
      <c r="AR63" s="39"/>
      <c r="AS63" s="39"/>
      <c r="AT63" s="39"/>
      <c r="AU63" s="39"/>
      <c r="AV63" s="40"/>
      <c r="AW63" s="38"/>
      <c r="AX63" s="39"/>
      <c r="AY63" s="39"/>
      <c r="AZ63" s="39"/>
      <c r="BA63" s="39"/>
      <c r="BB63" s="39"/>
      <c r="BC63" s="39"/>
      <c r="BD63" s="39"/>
      <c r="BE63" s="40"/>
      <c r="BF63" s="38"/>
      <c r="BG63" s="39"/>
      <c r="BH63" s="39"/>
      <c r="BI63" s="39"/>
      <c r="BJ63" s="39"/>
      <c r="BK63" s="39"/>
      <c r="BL63" s="39"/>
      <c r="BM63" s="39"/>
      <c r="BN63" s="39"/>
      <c r="BO63" s="40"/>
      <c r="BP63" s="35"/>
      <c r="BQ63" s="36"/>
      <c r="BR63" s="36"/>
      <c r="BS63" s="36"/>
      <c r="BT63" s="36"/>
      <c r="BU63" s="36"/>
      <c r="BV63" s="36"/>
      <c r="BW63" s="36"/>
      <c r="BX63" s="36"/>
      <c r="BY63" s="37"/>
      <c r="BZ63" s="35"/>
      <c r="CA63" s="36"/>
      <c r="CB63" s="36"/>
      <c r="CC63" s="36"/>
      <c r="CD63" s="36"/>
      <c r="CE63" s="36"/>
      <c r="CF63" s="36"/>
      <c r="CG63" s="36"/>
      <c r="CH63" s="37"/>
      <c r="CI63" s="35"/>
      <c r="CJ63" s="36"/>
      <c r="CK63" s="36"/>
      <c r="CL63" s="36"/>
      <c r="CM63" s="37"/>
    </row>
    <row r="64" spans="1:91" ht="15" customHeight="1" x14ac:dyDescent="0.2">
      <c r="A64" s="92" t="s">
        <v>27</v>
      </c>
      <c r="B64" s="93"/>
      <c r="C64" s="93"/>
      <c r="D64" s="93"/>
      <c r="E64" s="93"/>
      <c r="F64" s="93"/>
      <c r="G64" s="93"/>
      <c r="H64" s="94"/>
      <c r="I64" s="116"/>
      <c r="J64" s="117"/>
      <c r="K64" s="117"/>
      <c r="L64" s="118"/>
      <c r="M64" s="119" t="s">
        <v>24</v>
      </c>
      <c r="N64" s="120"/>
      <c r="O64" s="120"/>
      <c r="P64" s="120"/>
      <c r="Q64" s="120"/>
      <c r="R64" s="120"/>
      <c r="S64" s="120"/>
      <c r="T64" s="120"/>
      <c r="U64" s="121"/>
      <c r="V64" s="119" t="s">
        <v>24</v>
      </c>
      <c r="W64" s="120"/>
      <c r="X64" s="120"/>
      <c r="Y64" s="120"/>
      <c r="Z64" s="120"/>
      <c r="AA64" s="120"/>
      <c r="AB64" s="120"/>
      <c r="AC64" s="120"/>
      <c r="AD64" s="120"/>
      <c r="AE64" s="121"/>
      <c r="AF64" s="119" t="s">
        <v>24</v>
      </c>
      <c r="AG64" s="120"/>
      <c r="AH64" s="120"/>
      <c r="AI64" s="120"/>
      <c r="AJ64" s="120"/>
      <c r="AK64" s="120"/>
      <c r="AL64" s="121"/>
      <c r="AM64" s="119" t="s">
        <v>24</v>
      </c>
      <c r="AN64" s="120"/>
      <c r="AO64" s="120"/>
      <c r="AP64" s="120"/>
      <c r="AQ64" s="120"/>
      <c r="AR64" s="120"/>
      <c r="AS64" s="120"/>
      <c r="AT64" s="120"/>
      <c r="AU64" s="120"/>
      <c r="AV64" s="121"/>
      <c r="AW64" s="119" t="s">
        <v>24</v>
      </c>
      <c r="AX64" s="120"/>
      <c r="AY64" s="120"/>
      <c r="AZ64" s="120"/>
      <c r="BA64" s="120"/>
      <c r="BB64" s="120"/>
      <c r="BC64" s="120"/>
      <c r="BD64" s="120"/>
      <c r="BE64" s="121"/>
      <c r="BF64" s="119" t="s">
        <v>24</v>
      </c>
      <c r="BG64" s="120"/>
      <c r="BH64" s="120"/>
      <c r="BI64" s="120"/>
      <c r="BJ64" s="120"/>
      <c r="BK64" s="120"/>
      <c r="BL64" s="120"/>
      <c r="BM64" s="120"/>
      <c r="BN64" s="120"/>
      <c r="BO64" s="121"/>
      <c r="BP64" s="146">
        <f>SUM(BP61:BY63)</f>
        <v>43960128.68</v>
      </c>
      <c r="BQ64" s="147"/>
      <c r="BR64" s="147"/>
      <c r="BS64" s="147"/>
      <c r="BT64" s="147"/>
      <c r="BU64" s="147"/>
      <c r="BV64" s="147"/>
      <c r="BW64" s="147"/>
      <c r="BX64" s="147"/>
      <c r="BY64" s="148"/>
      <c r="BZ64" s="146">
        <f>SUM(BZ61:CH63)</f>
        <v>4267598</v>
      </c>
      <c r="CA64" s="147"/>
      <c r="CB64" s="147"/>
      <c r="CC64" s="147"/>
      <c r="CD64" s="147"/>
      <c r="CE64" s="147"/>
      <c r="CF64" s="147"/>
      <c r="CG64" s="147"/>
      <c r="CH64" s="148"/>
      <c r="CI64" s="146">
        <f>SUM(CI61:CM63)</f>
        <v>0</v>
      </c>
      <c r="CJ64" s="147"/>
      <c r="CK64" s="147"/>
      <c r="CL64" s="147"/>
      <c r="CM64" s="148"/>
    </row>
    <row r="65" spans="1:91" ht="18" customHeight="1" x14ac:dyDescent="0.2">
      <c r="A65" s="122" t="s">
        <v>60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</row>
    <row r="66" spans="1:91" ht="15" customHeight="1" x14ac:dyDescent="0.2">
      <c r="A66" s="110" t="s">
        <v>38</v>
      </c>
      <c r="B66" s="111"/>
      <c r="C66" s="111"/>
      <c r="D66" s="111"/>
      <c r="E66" s="111"/>
      <c r="F66" s="111"/>
      <c r="G66" s="111"/>
      <c r="H66" s="112"/>
      <c r="I66" s="219" t="s">
        <v>39</v>
      </c>
      <c r="J66" s="264"/>
      <c r="K66" s="264"/>
      <c r="L66" s="265"/>
      <c r="M66" s="195" t="s">
        <v>61</v>
      </c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7"/>
      <c r="AM66" s="98" t="s">
        <v>62</v>
      </c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100"/>
      <c r="BP66" s="98" t="s">
        <v>42</v>
      </c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100"/>
    </row>
    <row r="67" spans="1:91" ht="15" customHeight="1" x14ac:dyDescent="0.2">
      <c r="A67" s="385" t="s">
        <v>43</v>
      </c>
      <c r="B67" s="386"/>
      <c r="C67" s="386"/>
      <c r="D67" s="386"/>
      <c r="E67" s="386"/>
      <c r="F67" s="386"/>
      <c r="G67" s="386"/>
      <c r="H67" s="387"/>
      <c r="I67" s="231" t="s">
        <v>44</v>
      </c>
      <c r="J67" s="232"/>
      <c r="K67" s="232"/>
      <c r="L67" s="233"/>
      <c r="M67" s="434" t="s">
        <v>63</v>
      </c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435"/>
      <c r="AJ67" s="435"/>
      <c r="AK67" s="435"/>
      <c r="AL67" s="436"/>
      <c r="AM67" s="107" t="s">
        <v>64</v>
      </c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9"/>
      <c r="BP67" s="225" t="s">
        <v>47</v>
      </c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7"/>
    </row>
    <row r="68" spans="1:91" ht="15" customHeight="1" x14ac:dyDescent="0.2">
      <c r="A68" s="228"/>
      <c r="B68" s="229"/>
      <c r="C68" s="229"/>
      <c r="D68" s="229"/>
      <c r="E68" s="229"/>
      <c r="F68" s="229"/>
      <c r="G68" s="229"/>
      <c r="H68" s="230"/>
      <c r="I68" s="228"/>
      <c r="J68" s="229"/>
      <c r="K68" s="229"/>
      <c r="L68" s="230"/>
      <c r="M68" s="219" t="s">
        <v>296</v>
      </c>
      <c r="N68" s="220"/>
      <c r="O68" s="220"/>
      <c r="P68" s="220"/>
      <c r="Q68" s="220"/>
      <c r="R68" s="220"/>
      <c r="S68" s="220"/>
      <c r="T68" s="220"/>
      <c r="U68" s="221"/>
      <c r="V68" s="219" t="s">
        <v>333</v>
      </c>
      <c r="W68" s="220"/>
      <c r="X68" s="220"/>
      <c r="Y68" s="220"/>
      <c r="Z68" s="220"/>
      <c r="AA68" s="220"/>
      <c r="AB68" s="220"/>
      <c r="AC68" s="221"/>
      <c r="AD68" s="195" t="s">
        <v>347</v>
      </c>
      <c r="AE68" s="437"/>
      <c r="AF68" s="437"/>
      <c r="AG68" s="437"/>
      <c r="AH68" s="437"/>
      <c r="AI68" s="437"/>
      <c r="AJ68" s="437"/>
      <c r="AK68" s="437"/>
      <c r="AL68" s="438"/>
      <c r="AM68" s="219" t="s">
        <v>296</v>
      </c>
      <c r="AN68" s="220"/>
      <c r="AO68" s="220"/>
      <c r="AP68" s="220"/>
      <c r="AQ68" s="220"/>
      <c r="AR68" s="220"/>
      <c r="AS68" s="220"/>
      <c r="AT68" s="220"/>
      <c r="AU68" s="220"/>
      <c r="AV68" s="221"/>
      <c r="AW68" s="219" t="s">
        <v>332</v>
      </c>
      <c r="AX68" s="220"/>
      <c r="AY68" s="220"/>
      <c r="AZ68" s="220"/>
      <c r="BA68" s="220"/>
      <c r="BB68" s="220"/>
      <c r="BC68" s="220"/>
      <c r="BD68" s="220"/>
      <c r="BE68" s="221"/>
      <c r="BF68" s="195" t="s">
        <v>333</v>
      </c>
      <c r="BG68" s="437"/>
      <c r="BH68" s="437"/>
      <c r="BI68" s="437"/>
      <c r="BJ68" s="437"/>
      <c r="BK68" s="437"/>
      <c r="BL68" s="437"/>
      <c r="BM68" s="437"/>
      <c r="BN68" s="437"/>
      <c r="BO68" s="438"/>
      <c r="BP68" s="98" t="s">
        <v>297</v>
      </c>
      <c r="BQ68" s="244"/>
      <c r="BR68" s="244"/>
      <c r="BS68" s="244"/>
      <c r="BT68" s="244"/>
      <c r="BU68" s="244"/>
      <c r="BV68" s="244"/>
      <c r="BW68" s="244"/>
      <c r="BX68" s="244"/>
      <c r="BY68" s="245"/>
      <c r="BZ68" s="219" t="s">
        <v>333</v>
      </c>
      <c r="CA68" s="220"/>
      <c r="CB68" s="220"/>
      <c r="CC68" s="220"/>
      <c r="CD68" s="220"/>
      <c r="CE68" s="220"/>
      <c r="CF68" s="220"/>
      <c r="CG68" s="221"/>
      <c r="CH68" s="195" t="s">
        <v>347</v>
      </c>
      <c r="CI68" s="437"/>
      <c r="CJ68" s="437"/>
      <c r="CK68" s="437"/>
      <c r="CL68" s="437"/>
      <c r="CM68" s="438"/>
    </row>
    <row r="69" spans="1:91" ht="15" customHeight="1" x14ac:dyDescent="0.2">
      <c r="A69" s="228"/>
      <c r="B69" s="229"/>
      <c r="C69" s="229"/>
      <c r="D69" s="229"/>
      <c r="E69" s="229"/>
      <c r="F69" s="229"/>
      <c r="G69" s="229"/>
      <c r="H69" s="230"/>
      <c r="I69" s="228"/>
      <c r="J69" s="229"/>
      <c r="K69" s="229"/>
      <c r="L69" s="230"/>
      <c r="M69" s="231" t="s">
        <v>49</v>
      </c>
      <c r="N69" s="232"/>
      <c r="O69" s="232"/>
      <c r="P69" s="232"/>
      <c r="Q69" s="232"/>
      <c r="R69" s="232"/>
      <c r="S69" s="232"/>
      <c r="T69" s="232"/>
      <c r="U69" s="233"/>
      <c r="V69" s="231" t="s">
        <v>50</v>
      </c>
      <c r="W69" s="232"/>
      <c r="X69" s="232"/>
      <c r="Y69" s="232"/>
      <c r="Z69" s="232"/>
      <c r="AA69" s="232"/>
      <c r="AB69" s="232"/>
      <c r="AC69" s="233"/>
      <c r="AD69" s="161" t="s">
        <v>51</v>
      </c>
      <c r="AE69" s="162"/>
      <c r="AF69" s="162"/>
      <c r="AG69" s="162"/>
      <c r="AH69" s="162"/>
      <c r="AI69" s="162"/>
      <c r="AJ69" s="162"/>
      <c r="AK69" s="162"/>
      <c r="AL69" s="163"/>
      <c r="AM69" s="231" t="s">
        <v>49</v>
      </c>
      <c r="AN69" s="232"/>
      <c r="AO69" s="232"/>
      <c r="AP69" s="232"/>
      <c r="AQ69" s="232"/>
      <c r="AR69" s="232"/>
      <c r="AS69" s="232"/>
      <c r="AT69" s="232"/>
      <c r="AU69" s="232"/>
      <c r="AV69" s="233"/>
      <c r="AW69" s="231" t="s">
        <v>50</v>
      </c>
      <c r="AX69" s="232"/>
      <c r="AY69" s="232"/>
      <c r="AZ69" s="232"/>
      <c r="BA69" s="232"/>
      <c r="BB69" s="232"/>
      <c r="BC69" s="232"/>
      <c r="BD69" s="232"/>
      <c r="BE69" s="233"/>
      <c r="BF69" s="161" t="s">
        <v>51</v>
      </c>
      <c r="BG69" s="162"/>
      <c r="BH69" s="162"/>
      <c r="BI69" s="162"/>
      <c r="BJ69" s="162"/>
      <c r="BK69" s="162"/>
      <c r="BL69" s="162"/>
      <c r="BM69" s="162"/>
      <c r="BN69" s="162"/>
      <c r="BO69" s="163"/>
      <c r="BP69" s="161" t="s">
        <v>49</v>
      </c>
      <c r="BQ69" s="162"/>
      <c r="BR69" s="162"/>
      <c r="BS69" s="162"/>
      <c r="BT69" s="162"/>
      <c r="BU69" s="162"/>
      <c r="BV69" s="162"/>
      <c r="BW69" s="162"/>
      <c r="BX69" s="162"/>
      <c r="BY69" s="163"/>
      <c r="BZ69" s="231" t="s">
        <v>50</v>
      </c>
      <c r="CA69" s="232"/>
      <c r="CB69" s="232"/>
      <c r="CC69" s="232"/>
      <c r="CD69" s="232"/>
      <c r="CE69" s="232"/>
      <c r="CF69" s="232"/>
      <c r="CG69" s="233"/>
      <c r="CH69" s="161" t="s">
        <v>51</v>
      </c>
      <c r="CI69" s="162"/>
      <c r="CJ69" s="162"/>
      <c r="CK69" s="162"/>
      <c r="CL69" s="162"/>
      <c r="CM69" s="163"/>
    </row>
    <row r="70" spans="1:91" ht="15" customHeight="1" x14ac:dyDescent="0.2">
      <c r="A70" s="228"/>
      <c r="B70" s="229"/>
      <c r="C70" s="229"/>
      <c r="D70" s="229"/>
      <c r="E70" s="229"/>
      <c r="F70" s="229"/>
      <c r="G70" s="229"/>
      <c r="H70" s="230"/>
      <c r="I70" s="228"/>
      <c r="J70" s="229"/>
      <c r="K70" s="229"/>
      <c r="L70" s="230"/>
      <c r="M70" s="231" t="s">
        <v>52</v>
      </c>
      <c r="N70" s="232"/>
      <c r="O70" s="232"/>
      <c r="P70" s="232"/>
      <c r="Q70" s="232"/>
      <c r="R70" s="232"/>
      <c r="S70" s="232"/>
      <c r="T70" s="232"/>
      <c r="U70" s="233"/>
      <c r="V70" s="231" t="s">
        <v>53</v>
      </c>
      <c r="W70" s="232"/>
      <c r="X70" s="232"/>
      <c r="Y70" s="232"/>
      <c r="Z70" s="232"/>
      <c r="AA70" s="232"/>
      <c r="AB70" s="232"/>
      <c r="AC70" s="233"/>
      <c r="AD70" s="161" t="s">
        <v>53</v>
      </c>
      <c r="AE70" s="162"/>
      <c r="AF70" s="162"/>
      <c r="AG70" s="162"/>
      <c r="AH70" s="162"/>
      <c r="AI70" s="162"/>
      <c r="AJ70" s="162"/>
      <c r="AK70" s="162"/>
      <c r="AL70" s="163"/>
      <c r="AM70" s="231" t="s">
        <v>52</v>
      </c>
      <c r="AN70" s="232"/>
      <c r="AO70" s="232"/>
      <c r="AP70" s="232"/>
      <c r="AQ70" s="232"/>
      <c r="AR70" s="232"/>
      <c r="AS70" s="232"/>
      <c r="AT70" s="232"/>
      <c r="AU70" s="232"/>
      <c r="AV70" s="233"/>
      <c r="AW70" s="231" t="s">
        <v>53</v>
      </c>
      <c r="AX70" s="232"/>
      <c r="AY70" s="232"/>
      <c r="AZ70" s="232"/>
      <c r="BA70" s="232"/>
      <c r="BB70" s="232"/>
      <c r="BC70" s="232"/>
      <c r="BD70" s="232"/>
      <c r="BE70" s="233"/>
      <c r="BF70" s="161" t="s">
        <v>53</v>
      </c>
      <c r="BG70" s="162"/>
      <c r="BH70" s="162"/>
      <c r="BI70" s="162"/>
      <c r="BJ70" s="162"/>
      <c r="BK70" s="162"/>
      <c r="BL70" s="162"/>
      <c r="BM70" s="162"/>
      <c r="BN70" s="162"/>
      <c r="BO70" s="163"/>
      <c r="BP70" s="164" t="s">
        <v>52</v>
      </c>
      <c r="BQ70" s="165"/>
      <c r="BR70" s="165"/>
      <c r="BS70" s="165"/>
      <c r="BT70" s="165"/>
      <c r="BU70" s="165"/>
      <c r="BV70" s="165"/>
      <c r="BW70" s="165"/>
      <c r="BX70" s="165"/>
      <c r="BY70" s="166"/>
      <c r="BZ70" s="231" t="s">
        <v>53</v>
      </c>
      <c r="CA70" s="232"/>
      <c r="CB70" s="232"/>
      <c r="CC70" s="232"/>
      <c r="CD70" s="232"/>
      <c r="CE70" s="232"/>
      <c r="CF70" s="232"/>
      <c r="CG70" s="233"/>
      <c r="CH70" s="385" t="s">
        <v>53</v>
      </c>
      <c r="CI70" s="386"/>
      <c r="CJ70" s="386"/>
      <c r="CK70" s="386"/>
      <c r="CL70" s="386"/>
      <c r="CM70" s="387"/>
    </row>
    <row r="71" spans="1:91" ht="15" customHeight="1" x14ac:dyDescent="0.2">
      <c r="A71" s="431"/>
      <c r="B71" s="432"/>
      <c r="C71" s="432"/>
      <c r="D71" s="432"/>
      <c r="E71" s="432"/>
      <c r="F71" s="432"/>
      <c r="G71" s="432"/>
      <c r="H71" s="433"/>
      <c r="I71" s="431"/>
      <c r="J71" s="432"/>
      <c r="K71" s="432"/>
      <c r="L71" s="433"/>
      <c r="M71" s="225" t="s">
        <v>54</v>
      </c>
      <c r="N71" s="226"/>
      <c r="O71" s="226"/>
      <c r="P71" s="226"/>
      <c r="Q71" s="226"/>
      <c r="R71" s="226"/>
      <c r="S71" s="226"/>
      <c r="T71" s="226"/>
      <c r="U71" s="227"/>
      <c r="V71" s="225" t="s">
        <v>55</v>
      </c>
      <c r="W71" s="226"/>
      <c r="X71" s="226"/>
      <c r="Y71" s="226"/>
      <c r="Z71" s="226"/>
      <c r="AA71" s="226"/>
      <c r="AB71" s="226"/>
      <c r="AC71" s="227"/>
      <c r="AD71" s="198" t="s">
        <v>55</v>
      </c>
      <c r="AE71" s="199"/>
      <c r="AF71" s="199"/>
      <c r="AG71" s="199"/>
      <c r="AH71" s="199"/>
      <c r="AI71" s="199"/>
      <c r="AJ71" s="199"/>
      <c r="AK71" s="199"/>
      <c r="AL71" s="200"/>
      <c r="AM71" s="225" t="s">
        <v>54</v>
      </c>
      <c r="AN71" s="226"/>
      <c r="AO71" s="226"/>
      <c r="AP71" s="226"/>
      <c r="AQ71" s="226"/>
      <c r="AR71" s="226"/>
      <c r="AS71" s="226"/>
      <c r="AT71" s="226"/>
      <c r="AU71" s="226"/>
      <c r="AV71" s="227"/>
      <c r="AW71" s="225" t="s">
        <v>55</v>
      </c>
      <c r="AX71" s="226"/>
      <c r="AY71" s="226"/>
      <c r="AZ71" s="226"/>
      <c r="BA71" s="226"/>
      <c r="BB71" s="226"/>
      <c r="BC71" s="226"/>
      <c r="BD71" s="226"/>
      <c r="BE71" s="227"/>
      <c r="BF71" s="198" t="s">
        <v>55</v>
      </c>
      <c r="BG71" s="199"/>
      <c r="BH71" s="199"/>
      <c r="BI71" s="199"/>
      <c r="BJ71" s="199"/>
      <c r="BK71" s="199"/>
      <c r="BL71" s="199"/>
      <c r="BM71" s="199"/>
      <c r="BN71" s="199"/>
      <c r="BO71" s="200"/>
      <c r="BP71" s="225" t="s">
        <v>54</v>
      </c>
      <c r="BQ71" s="226"/>
      <c r="BR71" s="226"/>
      <c r="BS71" s="226"/>
      <c r="BT71" s="226"/>
      <c r="BU71" s="226"/>
      <c r="BV71" s="226"/>
      <c r="BW71" s="226"/>
      <c r="BX71" s="226"/>
      <c r="BY71" s="227"/>
      <c r="BZ71" s="225" t="s">
        <v>55</v>
      </c>
      <c r="CA71" s="226"/>
      <c r="CB71" s="226"/>
      <c r="CC71" s="226"/>
      <c r="CD71" s="226"/>
      <c r="CE71" s="226"/>
      <c r="CF71" s="226"/>
      <c r="CG71" s="227"/>
      <c r="CH71" s="198" t="s">
        <v>55</v>
      </c>
      <c r="CI71" s="199"/>
      <c r="CJ71" s="199"/>
      <c r="CK71" s="199"/>
      <c r="CL71" s="199"/>
      <c r="CM71" s="200"/>
    </row>
    <row r="72" spans="1:91" ht="75" customHeight="1" x14ac:dyDescent="0.2">
      <c r="A72" s="32" t="s">
        <v>350</v>
      </c>
      <c r="B72" s="33"/>
      <c r="C72" s="33"/>
      <c r="D72" s="33"/>
      <c r="E72" s="33"/>
      <c r="F72" s="33"/>
      <c r="G72" s="33"/>
      <c r="H72" s="34"/>
      <c r="I72" s="38">
        <v>1230</v>
      </c>
      <c r="J72" s="39"/>
      <c r="K72" s="39"/>
      <c r="L72" s="40"/>
      <c r="M72" s="35">
        <v>1400</v>
      </c>
      <c r="N72" s="36"/>
      <c r="O72" s="36"/>
      <c r="P72" s="36"/>
      <c r="Q72" s="36"/>
      <c r="R72" s="36"/>
      <c r="S72" s="36"/>
      <c r="T72" s="36"/>
      <c r="U72" s="37"/>
      <c r="V72" s="35"/>
      <c r="W72" s="36"/>
      <c r="X72" s="36"/>
      <c r="Y72" s="36"/>
      <c r="Z72" s="36"/>
      <c r="AA72" s="36"/>
      <c r="AB72" s="36"/>
      <c r="AC72" s="37"/>
      <c r="AD72" s="35"/>
      <c r="AE72" s="36"/>
      <c r="AF72" s="36"/>
      <c r="AG72" s="36"/>
      <c r="AH72" s="36"/>
      <c r="AI72" s="36"/>
      <c r="AJ72" s="36"/>
      <c r="AK72" s="36"/>
      <c r="AL72" s="37"/>
      <c r="AM72" s="35">
        <v>276.85000000000002</v>
      </c>
      <c r="AN72" s="36"/>
      <c r="AO72" s="36"/>
      <c r="AP72" s="36"/>
      <c r="AQ72" s="36"/>
      <c r="AR72" s="36"/>
      <c r="AS72" s="36"/>
      <c r="AT72" s="36"/>
      <c r="AU72" s="36"/>
      <c r="AV72" s="37"/>
      <c r="AW72" s="35"/>
      <c r="AX72" s="36"/>
      <c r="AY72" s="36"/>
      <c r="AZ72" s="36"/>
      <c r="BA72" s="36"/>
      <c r="BB72" s="36"/>
      <c r="BC72" s="36"/>
      <c r="BD72" s="36"/>
      <c r="BE72" s="37"/>
      <c r="BF72" s="35"/>
      <c r="BG72" s="36"/>
      <c r="BH72" s="36"/>
      <c r="BI72" s="36"/>
      <c r="BJ72" s="36"/>
      <c r="BK72" s="36"/>
      <c r="BL72" s="36"/>
      <c r="BM72" s="36"/>
      <c r="BN72" s="36"/>
      <c r="BO72" s="37"/>
      <c r="BP72" s="35">
        <v>387600</v>
      </c>
      <c r="BQ72" s="36"/>
      <c r="BR72" s="36"/>
      <c r="BS72" s="36"/>
      <c r="BT72" s="36"/>
      <c r="BU72" s="36"/>
      <c r="BV72" s="36"/>
      <c r="BW72" s="36"/>
      <c r="BX72" s="36"/>
      <c r="BY72" s="37"/>
      <c r="BZ72" s="35"/>
      <c r="CA72" s="36"/>
      <c r="CB72" s="36"/>
      <c r="CC72" s="36"/>
      <c r="CD72" s="36"/>
      <c r="CE72" s="36"/>
      <c r="CF72" s="36"/>
      <c r="CG72" s="37"/>
      <c r="CH72" s="35"/>
      <c r="CI72" s="36"/>
      <c r="CJ72" s="36"/>
      <c r="CK72" s="36"/>
      <c r="CL72" s="36"/>
      <c r="CM72" s="37"/>
    </row>
    <row r="73" spans="1:91" ht="81.75" customHeight="1" x14ac:dyDescent="0.2">
      <c r="A73" s="32" t="s">
        <v>349</v>
      </c>
      <c r="B73" s="33"/>
      <c r="C73" s="33"/>
      <c r="D73" s="33"/>
      <c r="E73" s="33"/>
      <c r="F73" s="33"/>
      <c r="G73" s="33"/>
      <c r="H73" s="34"/>
      <c r="I73" s="38">
        <v>1230</v>
      </c>
      <c r="J73" s="39"/>
      <c r="K73" s="39"/>
      <c r="L73" s="40"/>
      <c r="M73" s="35">
        <v>1400</v>
      </c>
      <c r="N73" s="36"/>
      <c r="O73" s="36"/>
      <c r="P73" s="36"/>
      <c r="Q73" s="36"/>
      <c r="R73" s="36"/>
      <c r="S73" s="36"/>
      <c r="T73" s="36"/>
      <c r="U73" s="37"/>
      <c r="V73" s="35"/>
      <c r="W73" s="36"/>
      <c r="X73" s="36"/>
      <c r="Y73" s="36"/>
      <c r="Z73" s="36"/>
      <c r="AA73" s="36"/>
      <c r="AB73" s="36"/>
      <c r="AC73" s="37"/>
      <c r="AD73" s="35"/>
      <c r="AE73" s="36"/>
      <c r="AF73" s="36"/>
      <c r="AG73" s="36"/>
      <c r="AH73" s="36"/>
      <c r="AI73" s="36"/>
      <c r="AJ73" s="36"/>
      <c r="AK73" s="36"/>
      <c r="AL73" s="37"/>
      <c r="AM73" s="35">
        <v>75.900000000000006</v>
      </c>
      <c r="AN73" s="36"/>
      <c r="AO73" s="36"/>
      <c r="AP73" s="36"/>
      <c r="AQ73" s="36"/>
      <c r="AR73" s="36"/>
      <c r="AS73" s="36"/>
      <c r="AT73" s="36"/>
      <c r="AU73" s="36"/>
      <c r="AV73" s="37"/>
      <c r="AW73" s="35"/>
      <c r="AX73" s="36"/>
      <c r="AY73" s="36"/>
      <c r="AZ73" s="36"/>
      <c r="BA73" s="36"/>
      <c r="BB73" s="36"/>
      <c r="BC73" s="36"/>
      <c r="BD73" s="36"/>
      <c r="BE73" s="37"/>
      <c r="BF73" s="35"/>
      <c r="BG73" s="36"/>
      <c r="BH73" s="36"/>
      <c r="BI73" s="36"/>
      <c r="BJ73" s="36"/>
      <c r="BK73" s="36"/>
      <c r="BL73" s="36"/>
      <c r="BM73" s="36"/>
      <c r="BN73" s="36"/>
      <c r="BO73" s="37"/>
      <c r="BP73" s="35">
        <v>106250</v>
      </c>
      <c r="BQ73" s="36"/>
      <c r="BR73" s="36"/>
      <c r="BS73" s="36"/>
      <c r="BT73" s="36"/>
      <c r="BU73" s="36"/>
      <c r="BV73" s="36"/>
      <c r="BW73" s="36"/>
      <c r="BX73" s="36"/>
      <c r="BY73" s="37"/>
      <c r="BZ73" s="35"/>
      <c r="CA73" s="36"/>
      <c r="CB73" s="36"/>
      <c r="CC73" s="36"/>
      <c r="CD73" s="36"/>
      <c r="CE73" s="36"/>
      <c r="CF73" s="36"/>
      <c r="CG73" s="37"/>
      <c r="CH73" s="35"/>
      <c r="CI73" s="36"/>
      <c r="CJ73" s="36"/>
      <c r="CK73" s="36"/>
      <c r="CL73" s="36"/>
      <c r="CM73" s="37"/>
    </row>
    <row r="74" spans="1:91" ht="71.25" customHeight="1" x14ac:dyDescent="0.2">
      <c r="A74" s="32" t="s">
        <v>213</v>
      </c>
      <c r="B74" s="33"/>
      <c r="C74" s="33"/>
      <c r="D74" s="33"/>
      <c r="E74" s="33"/>
      <c r="F74" s="33"/>
      <c r="G74" s="33"/>
      <c r="H74" s="34"/>
      <c r="I74" s="38">
        <v>1230</v>
      </c>
      <c r="J74" s="39"/>
      <c r="K74" s="39"/>
      <c r="L74" s="40"/>
      <c r="M74" s="35">
        <v>3500</v>
      </c>
      <c r="N74" s="36"/>
      <c r="O74" s="36"/>
      <c r="P74" s="36"/>
      <c r="Q74" s="36"/>
      <c r="R74" s="36"/>
      <c r="S74" s="36"/>
      <c r="T74" s="36"/>
      <c r="U74" s="37"/>
      <c r="V74" s="35"/>
      <c r="W74" s="36"/>
      <c r="X74" s="36"/>
      <c r="Y74" s="36"/>
      <c r="Z74" s="36"/>
      <c r="AA74" s="36"/>
      <c r="AB74" s="36"/>
      <c r="AC74" s="37"/>
      <c r="AD74" s="35"/>
      <c r="AE74" s="36"/>
      <c r="AF74" s="36"/>
      <c r="AG74" s="36"/>
      <c r="AH74" s="36"/>
      <c r="AI74" s="36"/>
      <c r="AJ74" s="36"/>
      <c r="AK74" s="36"/>
      <c r="AL74" s="37"/>
      <c r="AM74" s="35">
        <v>820.57</v>
      </c>
      <c r="AN74" s="36"/>
      <c r="AO74" s="36"/>
      <c r="AP74" s="36"/>
      <c r="AQ74" s="36"/>
      <c r="AR74" s="36"/>
      <c r="AS74" s="36"/>
      <c r="AT74" s="36"/>
      <c r="AU74" s="36"/>
      <c r="AV74" s="37"/>
      <c r="AW74" s="35"/>
      <c r="AX74" s="36"/>
      <c r="AY74" s="36"/>
      <c r="AZ74" s="36"/>
      <c r="BA74" s="36"/>
      <c r="BB74" s="36"/>
      <c r="BC74" s="36"/>
      <c r="BD74" s="36"/>
      <c r="BE74" s="37"/>
      <c r="BF74" s="35"/>
      <c r="BG74" s="36"/>
      <c r="BH74" s="36"/>
      <c r="BI74" s="36"/>
      <c r="BJ74" s="36"/>
      <c r="BK74" s="36"/>
      <c r="BL74" s="36"/>
      <c r="BM74" s="36"/>
      <c r="BN74" s="36"/>
      <c r="BO74" s="37"/>
      <c r="BP74" s="35">
        <v>1797750</v>
      </c>
      <c r="BQ74" s="36"/>
      <c r="BR74" s="36"/>
      <c r="BS74" s="36"/>
      <c r="BT74" s="36"/>
      <c r="BU74" s="36"/>
      <c r="BV74" s="36"/>
      <c r="BW74" s="36"/>
      <c r="BX74" s="36"/>
      <c r="BY74" s="37"/>
      <c r="BZ74" s="35"/>
      <c r="CA74" s="36"/>
      <c r="CB74" s="36"/>
      <c r="CC74" s="36"/>
      <c r="CD74" s="36"/>
      <c r="CE74" s="36"/>
      <c r="CF74" s="36"/>
      <c r="CG74" s="37"/>
      <c r="CH74" s="35"/>
      <c r="CI74" s="36"/>
      <c r="CJ74" s="36"/>
      <c r="CK74" s="36"/>
      <c r="CL74" s="36"/>
      <c r="CM74" s="37"/>
    </row>
    <row r="75" spans="1:91" ht="73.5" customHeight="1" x14ac:dyDescent="0.2">
      <c r="A75" s="32" t="s">
        <v>313</v>
      </c>
      <c r="B75" s="33"/>
      <c r="C75" s="33"/>
      <c r="D75" s="33"/>
      <c r="E75" s="33"/>
      <c r="F75" s="33"/>
      <c r="G75" s="33"/>
      <c r="H75" s="34"/>
      <c r="I75" s="38">
        <v>1230</v>
      </c>
      <c r="J75" s="39"/>
      <c r="K75" s="39"/>
      <c r="L75" s="40"/>
      <c r="M75" s="35">
        <v>500</v>
      </c>
      <c r="N75" s="36"/>
      <c r="O75" s="36"/>
      <c r="P75" s="36"/>
      <c r="Q75" s="36"/>
      <c r="R75" s="36"/>
      <c r="S75" s="36"/>
      <c r="T75" s="36"/>
      <c r="U75" s="37"/>
      <c r="V75" s="35"/>
      <c r="W75" s="36"/>
      <c r="X75" s="36"/>
      <c r="Y75" s="36"/>
      <c r="Z75" s="36"/>
      <c r="AA75" s="36"/>
      <c r="AB75" s="36"/>
      <c r="AC75" s="37"/>
      <c r="AD75" s="35"/>
      <c r="AE75" s="36"/>
      <c r="AF75" s="36"/>
      <c r="AG75" s="36"/>
      <c r="AH75" s="36"/>
      <c r="AI75" s="36"/>
      <c r="AJ75" s="36"/>
      <c r="AK75" s="36"/>
      <c r="AL75" s="37"/>
      <c r="AM75" s="35">
        <v>2383.4</v>
      </c>
      <c r="AN75" s="36"/>
      <c r="AO75" s="36"/>
      <c r="AP75" s="36"/>
      <c r="AQ75" s="36"/>
      <c r="AR75" s="36"/>
      <c r="AS75" s="36"/>
      <c r="AT75" s="36"/>
      <c r="AU75" s="36"/>
      <c r="AV75" s="37"/>
      <c r="AW75" s="35"/>
      <c r="AX75" s="36"/>
      <c r="AY75" s="36"/>
      <c r="AZ75" s="36"/>
      <c r="BA75" s="36"/>
      <c r="BB75" s="36"/>
      <c r="BC75" s="36"/>
      <c r="BD75" s="36"/>
      <c r="BE75" s="37"/>
      <c r="BF75" s="35"/>
      <c r="BG75" s="36"/>
      <c r="BH75" s="36"/>
      <c r="BI75" s="36"/>
      <c r="BJ75" s="36"/>
      <c r="BK75" s="36"/>
      <c r="BL75" s="36"/>
      <c r="BM75" s="36"/>
      <c r="BN75" s="36"/>
      <c r="BO75" s="37"/>
      <c r="BP75" s="35">
        <f>M75*AM75</f>
        <v>1191700</v>
      </c>
      <c r="BQ75" s="36"/>
      <c r="BR75" s="36"/>
      <c r="BS75" s="36"/>
      <c r="BT75" s="36"/>
      <c r="BU75" s="36"/>
      <c r="BV75" s="36"/>
      <c r="BW75" s="36"/>
      <c r="BX75" s="36"/>
      <c r="BY75" s="37"/>
      <c r="BZ75" s="35"/>
      <c r="CA75" s="36"/>
      <c r="CB75" s="36"/>
      <c r="CC75" s="36"/>
      <c r="CD75" s="36"/>
      <c r="CE75" s="36"/>
      <c r="CF75" s="36"/>
      <c r="CG75" s="37"/>
      <c r="CH75" s="35"/>
      <c r="CI75" s="36"/>
      <c r="CJ75" s="36"/>
      <c r="CK75" s="36"/>
      <c r="CL75" s="36"/>
      <c r="CM75" s="37"/>
    </row>
    <row r="76" spans="1:91" ht="77.25" customHeight="1" x14ac:dyDescent="0.2">
      <c r="A76" s="32" t="s">
        <v>314</v>
      </c>
      <c r="B76" s="33"/>
      <c r="C76" s="33"/>
      <c r="D76" s="33"/>
      <c r="E76" s="33"/>
      <c r="F76" s="33"/>
      <c r="G76" s="33"/>
      <c r="H76" s="34"/>
      <c r="I76" s="38">
        <v>1230</v>
      </c>
      <c r="J76" s="39"/>
      <c r="K76" s="39"/>
      <c r="L76" s="40"/>
      <c r="M76" s="38">
        <v>500</v>
      </c>
      <c r="N76" s="39"/>
      <c r="O76" s="39"/>
      <c r="P76" s="39"/>
      <c r="Q76" s="39"/>
      <c r="R76" s="39"/>
      <c r="S76" s="39"/>
      <c r="T76" s="39"/>
      <c r="U76" s="40"/>
      <c r="V76" s="38"/>
      <c r="W76" s="39"/>
      <c r="X76" s="39"/>
      <c r="Y76" s="39"/>
      <c r="Z76" s="39"/>
      <c r="AA76" s="39"/>
      <c r="AB76" s="39"/>
      <c r="AC76" s="40"/>
      <c r="AD76" s="38"/>
      <c r="AE76" s="39"/>
      <c r="AF76" s="39"/>
      <c r="AG76" s="39"/>
      <c r="AH76" s="39"/>
      <c r="AI76" s="39"/>
      <c r="AJ76" s="39"/>
      <c r="AK76" s="39"/>
      <c r="AL76" s="40"/>
      <c r="AM76" s="38">
        <v>2383.4</v>
      </c>
      <c r="AN76" s="39"/>
      <c r="AO76" s="39"/>
      <c r="AP76" s="39"/>
      <c r="AQ76" s="39"/>
      <c r="AR76" s="39"/>
      <c r="AS76" s="39"/>
      <c r="AT76" s="39"/>
      <c r="AU76" s="39"/>
      <c r="AV76" s="40"/>
      <c r="AW76" s="38"/>
      <c r="AX76" s="39"/>
      <c r="AY76" s="39"/>
      <c r="AZ76" s="39"/>
      <c r="BA76" s="39"/>
      <c r="BB76" s="39"/>
      <c r="BC76" s="39"/>
      <c r="BD76" s="39"/>
      <c r="BE76" s="40"/>
      <c r="BF76" s="38"/>
      <c r="BG76" s="39"/>
      <c r="BH76" s="39"/>
      <c r="BI76" s="39"/>
      <c r="BJ76" s="39"/>
      <c r="BK76" s="39"/>
      <c r="BL76" s="39"/>
      <c r="BM76" s="39"/>
      <c r="BN76" s="39"/>
      <c r="BO76" s="40"/>
      <c r="BP76" s="38">
        <v>1191700</v>
      </c>
      <c r="BQ76" s="39"/>
      <c r="BR76" s="39"/>
      <c r="BS76" s="39"/>
      <c r="BT76" s="39"/>
      <c r="BU76" s="39"/>
      <c r="BV76" s="39"/>
      <c r="BW76" s="39"/>
      <c r="BX76" s="39"/>
      <c r="BY76" s="40"/>
      <c r="BZ76" s="38"/>
      <c r="CA76" s="39"/>
      <c r="CB76" s="39"/>
      <c r="CC76" s="39"/>
      <c r="CD76" s="39"/>
      <c r="CE76" s="39"/>
      <c r="CF76" s="39"/>
      <c r="CG76" s="40"/>
      <c r="CH76" s="38"/>
      <c r="CI76" s="39"/>
      <c r="CJ76" s="39"/>
      <c r="CK76" s="39"/>
      <c r="CL76" s="39"/>
      <c r="CM76" s="40"/>
    </row>
    <row r="77" spans="1:91" ht="15" customHeight="1" x14ac:dyDescent="0.2">
      <c r="A77" s="92" t="s">
        <v>27</v>
      </c>
      <c r="B77" s="93"/>
      <c r="C77" s="93"/>
      <c r="D77" s="93"/>
      <c r="E77" s="93"/>
      <c r="F77" s="93"/>
      <c r="G77" s="93"/>
      <c r="H77" s="94"/>
      <c r="I77" s="116"/>
      <c r="J77" s="117"/>
      <c r="K77" s="117"/>
      <c r="L77" s="118"/>
      <c r="M77" s="119" t="s">
        <v>24</v>
      </c>
      <c r="N77" s="120"/>
      <c r="O77" s="120"/>
      <c r="P77" s="120"/>
      <c r="Q77" s="120"/>
      <c r="R77" s="120"/>
      <c r="S77" s="120"/>
      <c r="T77" s="120"/>
      <c r="U77" s="121"/>
      <c r="V77" s="119" t="s">
        <v>24</v>
      </c>
      <c r="W77" s="120"/>
      <c r="X77" s="120"/>
      <c r="Y77" s="120"/>
      <c r="Z77" s="120"/>
      <c r="AA77" s="120"/>
      <c r="AB77" s="120"/>
      <c r="AC77" s="121"/>
      <c r="AD77" s="119" t="s">
        <v>24</v>
      </c>
      <c r="AE77" s="120"/>
      <c r="AF77" s="120"/>
      <c r="AG77" s="120"/>
      <c r="AH77" s="120"/>
      <c r="AI77" s="120"/>
      <c r="AJ77" s="120"/>
      <c r="AK77" s="120"/>
      <c r="AL77" s="121"/>
      <c r="AM77" s="119" t="s">
        <v>24</v>
      </c>
      <c r="AN77" s="120"/>
      <c r="AO77" s="120"/>
      <c r="AP77" s="120"/>
      <c r="AQ77" s="120"/>
      <c r="AR77" s="120"/>
      <c r="AS77" s="120"/>
      <c r="AT77" s="120"/>
      <c r="AU77" s="120"/>
      <c r="AV77" s="121"/>
      <c r="AW77" s="119" t="s">
        <v>24</v>
      </c>
      <c r="AX77" s="120"/>
      <c r="AY77" s="120"/>
      <c r="AZ77" s="120"/>
      <c r="BA77" s="120"/>
      <c r="BB77" s="120"/>
      <c r="BC77" s="120"/>
      <c r="BD77" s="120"/>
      <c r="BE77" s="121"/>
      <c r="BF77" s="119" t="s">
        <v>24</v>
      </c>
      <c r="BG77" s="120"/>
      <c r="BH77" s="120"/>
      <c r="BI77" s="120"/>
      <c r="BJ77" s="120"/>
      <c r="BK77" s="120"/>
      <c r="BL77" s="120"/>
      <c r="BM77" s="120"/>
      <c r="BN77" s="120"/>
      <c r="BO77" s="121"/>
      <c r="BP77" s="146">
        <v>4675000</v>
      </c>
      <c r="BQ77" s="144"/>
      <c r="BR77" s="144"/>
      <c r="BS77" s="144"/>
      <c r="BT77" s="144"/>
      <c r="BU77" s="144"/>
      <c r="BV77" s="144"/>
      <c r="BW77" s="144"/>
      <c r="BX77" s="144"/>
      <c r="BY77" s="145"/>
      <c r="BZ77" s="146">
        <f>SUM(BZ74:CG76)</f>
        <v>0</v>
      </c>
      <c r="CA77" s="144"/>
      <c r="CB77" s="144"/>
      <c r="CC77" s="144"/>
      <c r="CD77" s="144"/>
      <c r="CE77" s="144"/>
      <c r="CF77" s="144"/>
      <c r="CG77" s="145"/>
      <c r="CH77" s="146">
        <f>SUM(CH74:CM76)</f>
        <v>0</v>
      </c>
      <c r="CI77" s="144"/>
      <c r="CJ77" s="144"/>
      <c r="CK77" s="144"/>
      <c r="CL77" s="144"/>
      <c r="CM77" s="145"/>
    </row>
    <row r="78" spans="1:91" ht="18.95" customHeight="1" x14ac:dyDescent="0.2">
      <c r="A78" s="321" t="s">
        <v>65</v>
      </c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321"/>
      <c r="BF78" s="321"/>
      <c r="BG78" s="321"/>
      <c r="BH78" s="321"/>
      <c r="BI78" s="321"/>
      <c r="BJ78" s="321"/>
      <c r="BK78" s="321"/>
      <c r="BL78" s="321"/>
      <c r="BM78" s="321"/>
      <c r="BN78" s="321"/>
      <c r="BO78" s="321"/>
      <c r="BP78" s="321"/>
      <c r="BQ78" s="321"/>
      <c r="BR78" s="321"/>
      <c r="BS78" s="321"/>
      <c r="BT78" s="321"/>
      <c r="BU78" s="321"/>
      <c r="BV78" s="321"/>
      <c r="BW78" s="321"/>
      <c r="BX78" s="321"/>
      <c r="BY78" s="321"/>
      <c r="BZ78" s="321"/>
      <c r="CA78" s="321"/>
      <c r="CB78" s="321"/>
      <c r="CC78" s="321"/>
      <c r="CD78" s="321"/>
      <c r="CE78" s="321"/>
      <c r="CF78" s="321"/>
      <c r="CG78" s="321"/>
      <c r="CH78" s="321"/>
      <c r="CI78" s="321"/>
      <c r="CJ78" s="321"/>
      <c r="CK78" s="321"/>
      <c r="CL78" s="321"/>
      <c r="CM78" s="321"/>
    </row>
    <row r="79" spans="1:91" ht="36.6" customHeight="1" x14ac:dyDescent="0.2">
      <c r="A79" s="219" t="s">
        <v>66</v>
      </c>
      <c r="B79" s="264"/>
      <c r="C79" s="264"/>
      <c r="D79" s="264"/>
      <c r="E79" s="264"/>
      <c r="F79" s="264"/>
      <c r="G79" s="264"/>
      <c r="H79" s="265"/>
      <c r="I79" s="110" t="s">
        <v>2</v>
      </c>
      <c r="J79" s="111"/>
      <c r="K79" s="111"/>
      <c r="L79" s="112"/>
      <c r="M79" s="123" t="s">
        <v>67</v>
      </c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5"/>
      <c r="AM79" s="41" t="s">
        <v>68</v>
      </c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3"/>
      <c r="BO79" s="123" t="s">
        <v>59</v>
      </c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5"/>
    </row>
    <row r="80" spans="1:91" ht="47.45" customHeight="1" x14ac:dyDescent="0.2">
      <c r="A80" s="225"/>
      <c r="B80" s="226"/>
      <c r="C80" s="226"/>
      <c r="D80" s="226"/>
      <c r="E80" s="226"/>
      <c r="F80" s="226"/>
      <c r="G80" s="226"/>
      <c r="H80" s="227"/>
      <c r="I80" s="113"/>
      <c r="J80" s="114"/>
      <c r="K80" s="114"/>
      <c r="L80" s="115"/>
      <c r="M80" s="41" t="s">
        <v>335</v>
      </c>
      <c r="N80" s="129"/>
      <c r="O80" s="129"/>
      <c r="P80" s="129"/>
      <c r="Q80" s="129"/>
      <c r="R80" s="129"/>
      <c r="S80" s="129"/>
      <c r="T80" s="129"/>
      <c r="U80" s="130"/>
      <c r="V80" s="41" t="s">
        <v>348</v>
      </c>
      <c r="W80" s="129"/>
      <c r="X80" s="129"/>
      <c r="Y80" s="129"/>
      <c r="Z80" s="129"/>
      <c r="AA80" s="129"/>
      <c r="AB80" s="129"/>
      <c r="AC80" s="129"/>
      <c r="AD80" s="129"/>
      <c r="AE80" s="130"/>
      <c r="AF80" s="41" t="s">
        <v>341</v>
      </c>
      <c r="AG80" s="129"/>
      <c r="AH80" s="129"/>
      <c r="AI80" s="129"/>
      <c r="AJ80" s="129"/>
      <c r="AK80" s="129"/>
      <c r="AL80" s="130"/>
      <c r="AM80" s="41" t="s">
        <v>335</v>
      </c>
      <c r="AN80" s="129"/>
      <c r="AO80" s="129"/>
      <c r="AP80" s="129"/>
      <c r="AQ80" s="129"/>
      <c r="AR80" s="129"/>
      <c r="AS80" s="129"/>
      <c r="AT80" s="129"/>
      <c r="AU80" s="129"/>
      <c r="AV80" s="130"/>
      <c r="AW80" s="41" t="s">
        <v>338</v>
      </c>
      <c r="AX80" s="129"/>
      <c r="AY80" s="129"/>
      <c r="AZ80" s="129"/>
      <c r="BA80" s="129"/>
      <c r="BB80" s="129"/>
      <c r="BC80" s="129"/>
      <c r="BD80" s="129"/>
      <c r="BE80" s="130"/>
      <c r="BF80" s="41" t="s">
        <v>339</v>
      </c>
      <c r="BG80" s="129"/>
      <c r="BH80" s="129"/>
      <c r="BI80" s="129"/>
      <c r="BJ80" s="129"/>
      <c r="BK80" s="129"/>
      <c r="BL80" s="129"/>
      <c r="BM80" s="129"/>
      <c r="BN80" s="130"/>
      <c r="BO80" s="41" t="s">
        <v>342</v>
      </c>
      <c r="BP80" s="129"/>
      <c r="BQ80" s="129"/>
      <c r="BR80" s="129"/>
      <c r="BS80" s="129"/>
      <c r="BT80" s="129"/>
      <c r="BU80" s="129"/>
      <c r="BV80" s="129"/>
      <c r="BW80" s="130"/>
      <c r="BX80" s="41" t="s">
        <v>348</v>
      </c>
      <c r="BY80" s="129"/>
      <c r="BZ80" s="129"/>
      <c r="CA80" s="129"/>
      <c r="CB80" s="129"/>
      <c r="CC80" s="129"/>
      <c r="CD80" s="129"/>
      <c r="CE80" s="129"/>
      <c r="CF80" s="129"/>
      <c r="CG80" s="130"/>
      <c r="CH80" s="41" t="s">
        <v>341</v>
      </c>
      <c r="CI80" s="129"/>
      <c r="CJ80" s="129"/>
      <c r="CK80" s="129"/>
      <c r="CL80" s="129"/>
      <c r="CM80" s="130"/>
    </row>
    <row r="81" spans="1:91" x14ac:dyDescent="0.2">
      <c r="A81" s="32"/>
      <c r="B81" s="33"/>
      <c r="C81" s="33"/>
      <c r="D81" s="33"/>
      <c r="E81" s="33"/>
      <c r="F81" s="33"/>
      <c r="G81" s="33"/>
      <c r="H81" s="34"/>
      <c r="I81" s="38"/>
      <c r="J81" s="39"/>
      <c r="K81" s="39"/>
      <c r="L81" s="40"/>
      <c r="M81" s="35"/>
      <c r="N81" s="36"/>
      <c r="O81" s="36"/>
      <c r="P81" s="36"/>
      <c r="Q81" s="36"/>
      <c r="R81" s="36"/>
      <c r="S81" s="36"/>
      <c r="T81" s="36"/>
      <c r="U81" s="37"/>
      <c r="V81" s="35"/>
      <c r="W81" s="36"/>
      <c r="X81" s="36"/>
      <c r="Y81" s="36"/>
      <c r="Z81" s="36"/>
      <c r="AA81" s="36"/>
      <c r="AB81" s="36"/>
      <c r="AC81" s="36"/>
      <c r="AD81" s="36"/>
      <c r="AE81" s="37"/>
      <c r="AF81" s="35"/>
      <c r="AG81" s="36"/>
      <c r="AH81" s="36"/>
      <c r="AI81" s="36"/>
      <c r="AJ81" s="36"/>
      <c r="AK81" s="36"/>
      <c r="AL81" s="37"/>
      <c r="AM81" s="428"/>
      <c r="AN81" s="429"/>
      <c r="AO81" s="429"/>
      <c r="AP81" s="429"/>
      <c r="AQ81" s="429"/>
      <c r="AR81" s="429"/>
      <c r="AS81" s="429"/>
      <c r="AT81" s="429"/>
      <c r="AU81" s="429"/>
      <c r="AV81" s="430"/>
      <c r="AW81" s="35"/>
      <c r="AX81" s="36"/>
      <c r="AY81" s="36"/>
      <c r="AZ81" s="36"/>
      <c r="BA81" s="36"/>
      <c r="BB81" s="36"/>
      <c r="BC81" s="36"/>
      <c r="BD81" s="36"/>
      <c r="BE81" s="37"/>
      <c r="BF81" s="35"/>
      <c r="BG81" s="36"/>
      <c r="BH81" s="36"/>
      <c r="BI81" s="36"/>
      <c r="BJ81" s="36"/>
      <c r="BK81" s="36"/>
      <c r="BL81" s="36"/>
      <c r="BM81" s="36"/>
      <c r="BN81" s="37"/>
      <c r="BO81" s="35"/>
      <c r="BP81" s="36"/>
      <c r="BQ81" s="36"/>
      <c r="BR81" s="36"/>
      <c r="BS81" s="36"/>
      <c r="BT81" s="36"/>
      <c r="BU81" s="36"/>
      <c r="BV81" s="36"/>
      <c r="BW81" s="37"/>
      <c r="BX81" s="35"/>
      <c r="BY81" s="36"/>
      <c r="BZ81" s="36"/>
      <c r="CA81" s="36"/>
      <c r="CB81" s="36"/>
      <c r="CC81" s="36"/>
      <c r="CD81" s="36"/>
      <c r="CE81" s="36"/>
      <c r="CF81" s="36"/>
      <c r="CG81" s="37"/>
      <c r="CH81" s="35"/>
      <c r="CI81" s="36"/>
      <c r="CJ81" s="36"/>
      <c r="CK81" s="36"/>
      <c r="CL81" s="36"/>
      <c r="CM81" s="37"/>
    </row>
    <row r="82" spans="1:91" x14ac:dyDescent="0.2">
      <c r="A82" s="32"/>
      <c r="B82" s="33"/>
      <c r="C82" s="33"/>
      <c r="D82" s="33"/>
      <c r="E82" s="33"/>
      <c r="F82" s="33"/>
      <c r="G82" s="33"/>
      <c r="H82" s="34"/>
      <c r="I82" s="38"/>
      <c r="J82" s="39"/>
      <c r="K82" s="39"/>
      <c r="L82" s="40"/>
      <c r="M82" s="35"/>
      <c r="N82" s="36"/>
      <c r="O82" s="36"/>
      <c r="P82" s="36"/>
      <c r="Q82" s="36"/>
      <c r="R82" s="36"/>
      <c r="S82" s="36"/>
      <c r="T82" s="36"/>
      <c r="U82" s="37"/>
      <c r="V82" s="35"/>
      <c r="W82" s="36"/>
      <c r="X82" s="36"/>
      <c r="Y82" s="36"/>
      <c r="Z82" s="36"/>
      <c r="AA82" s="36"/>
      <c r="AB82" s="36"/>
      <c r="AC82" s="36"/>
      <c r="AD82" s="36"/>
      <c r="AE82" s="37"/>
      <c r="AF82" s="35"/>
      <c r="AG82" s="36"/>
      <c r="AH82" s="36"/>
      <c r="AI82" s="36"/>
      <c r="AJ82" s="36"/>
      <c r="AK82" s="36"/>
      <c r="AL82" s="37"/>
      <c r="AM82" s="428"/>
      <c r="AN82" s="429"/>
      <c r="AO82" s="429"/>
      <c r="AP82" s="429"/>
      <c r="AQ82" s="429"/>
      <c r="AR82" s="429"/>
      <c r="AS82" s="429"/>
      <c r="AT82" s="429"/>
      <c r="AU82" s="429"/>
      <c r="AV82" s="430"/>
      <c r="AW82" s="35"/>
      <c r="AX82" s="36"/>
      <c r="AY82" s="36"/>
      <c r="AZ82" s="36"/>
      <c r="BA82" s="36"/>
      <c r="BB82" s="36"/>
      <c r="BC82" s="36"/>
      <c r="BD82" s="36"/>
      <c r="BE82" s="37"/>
      <c r="BF82" s="35"/>
      <c r="BG82" s="36"/>
      <c r="BH82" s="36"/>
      <c r="BI82" s="36"/>
      <c r="BJ82" s="36"/>
      <c r="BK82" s="36"/>
      <c r="BL82" s="36"/>
      <c r="BM82" s="36"/>
      <c r="BN82" s="37"/>
      <c r="BO82" s="35"/>
      <c r="BP82" s="36"/>
      <c r="BQ82" s="36"/>
      <c r="BR82" s="36"/>
      <c r="BS82" s="36"/>
      <c r="BT82" s="36"/>
      <c r="BU82" s="36"/>
      <c r="BV82" s="36"/>
      <c r="BW82" s="37"/>
      <c r="BX82" s="35"/>
      <c r="BY82" s="36"/>
      <c r="BZ82" s="36"/>
      <c r="CA82" s="36"/>
      <c r="CB82" s="36"/>
      <c r="CC82" s="36"/>
      <c r="CD82" s="36"/>
      <c r="CE82" s="36"/>
      <c r="CF82" s="36"/>
      <c r="CG82" s="37"/>
      <c r="CH82" s="35"/>
      <c r="CI82" s="36"/>
      <c r="CJ82" s="36"/>
      <c r="CK82" s="36"/>
      <c r="CL82" s="36"/>
      <c r="CM82" s="37"/>
    </row>
    <row r="83" spans="1:91" ht="15.95" customHeight="1" x14ac:dyDescent="0.2">
      <c r="A83" s="92" t="s">
        <v>27</v>
      </c>
      <c r="B83" s="93"/>
      <c r="C83" s="93"/>
      <c r="D83" s="93"/>
      <c r="E83" s="93"/>
      <c r="F83" s="93"/>
      <c r="G83" s="93"/>
      <c r="H83" s="94"/>
      <c r="I83" s="46"/>
      <c r="J83" s="138"/>
      <c r="K83" s="138"/>
      <c r="L83" s="139"/>
      <c r="M83" s="119" t="s">
        <v>24</v>
      </c>
      <c r="N83" s="120"/>
      <c r="O83" s="120"/>
      <c r="P83" s="120"/>
      <c r="Q83" s="120"/>
      <c r="R83" s="120"/>
      <c r="S83" s="120"/>
      <c r="T83" s="120"/>
      <c r="U83" s="121"/>
      <c r="V83" s="119" t="s">
        <v>24</v>
      </c>
      <c r="W83" s="120"/>
      <c r="X83" s="120"/>
      <c r="Y83" s="120"/>
      <c r="Z83" s="120"/>
      <c r="AA83" s="120"/>
      <c r="AB83" s="120"/>
      <c r="AC83" s="120"/>
      <c r="AD83" s="120"/>
      <c r="AE83" s="121"/>
      <c r="AF83" s="119" t="s">
        <v>24</v>
      </c>
      <c r="AG83" s="120"/>
      <c r="AH83" s="120"/>
      <c r="AI83" s="120"/>
      <c r="AJ83" s="120"/>
      <c r="AK83" s="120"/>
      <c r="AL83" s="121"/>
      <c r="AM83" s="119" t="s">
        <v>24</v>
      </c>
      <c r="AN83" s="120"/>
      <c r="AO83" s="120"/>
      <c r="AP83" s="120"/>
      <c r="AQ83" s="120"/>
      <c r="AR83" s="120"/>
      <c r="AS83" s="120"/>
      <c r="AT83" s="120"/>
      <c r="AU83" s="120"/>
      <c r="AV83" s="121"/>
      <c r="AW83" s="119" t="s">
        <v>24</v>
      </c>
      <c r="AX83" s="120"/>
      <c r="AY83" s="120"/>
      <c r="AZ83" s="120"/>
      <c r="BA83" s="120"/>
      <c r="BB83" s="120"/>
      <c r="BC83" s="120"/>
      <c r="BD83" s="120"/>
      <c r="BE83" s="121"/>
      <c r="BF83" s="119" t="s">
        <v>24</v>
      </c>
      <c r="BG83" s="120"/>
      <c r="BH83" s="120"/>
      <c r="BI83" s="120"/>
      <c r="BJ83" s="120"/>
      <c r="BK83" s="120"/>
      <c r="BL83" s="120"/>
      <c r="BM83" s="120"/>
      <c r="BN83" s="121"/>
      <c r="BO83" s="146">
        <f>SUM(BO81:BW82)</f>
        <v>0</v>
      </c>
      <c r="BP83" s="147"/>
      <c r="BQ83" s="147"/>
      <c r="BR83" s="147"/>
      <c r="BS83" s="147"/>
      <c r="BT83" s="147"/>
      <c r="BU83" s="147"/>
      <c r="BV83" s="147"/>
      <c r="BW83" s="148"/>
      <c r="BX83" s="146">
        <f>SUM(BX81:CG82)</f>
        <v>0</v>
      </c>
      <c r="BY83" s="147"/>
      <c r="BZ83" s="147"/>
      <c r="CA83" s="147"/>
      <c r="CB83" s="147"/>
      <c r="CC83" s="147"/>
      <c r="CD83" s="147"/>
      <c r="CE83" s="147"/>
      <c r="CF83" s="147"/>
      <c r="CG83" s="148"/>
      <c r="CH83" s="146">
        <f>SUM(CH81:CM82)</f>
        <v>0</v>
      </c>
      <c r="CI83" s="147"/>
      <c r="CJ83" s="147"/>
      <c r="CK83" s="147"/>
      <c r="CL83" s="147"/>
      <c r="CM83" s="148"/>
    </row>
    <row r="84" spans="1:91" ht="29.1" customHeight="1" x14ac:dyDescent="0.2">
      <c r="A84" s="144" t="s">
        <v>203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/>
      <c r="BN84" s="427"/>
      <c r="BO84" s="427"/>
      <c r="BP84" s="427"/>
      <c r="BQ84" s="427"/>
      <c r="BR84" s="427"/>
      <c r="BS84" s="427"/>
      <c r="BT84" s="427"/>
      <c r="BU84" s="427"/>
      <c r="BV84" s="427"/>
      <c r="BW84" s="427"/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</row>
    <row r="85" spans="1:91" x14ac:dyDescent="0.2">
      <c r="A85" s="415" t="s">
        <v>1</v>
      </c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7"/>
      <c r="AJ85" s="98" t="s">
        <v>2</v>
      </c>
      <c r="AK85" s="99"/>
      <c r="AL85" s="99"/>
      <c r="AM85" s="99"/>
      <c r="AN85" s="100"/>
      <c r="AO85" s="41" t="s">
        <v>3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3"/>
    </row>
    <row r="86" spans="1:91" ht="24.95" customHeight="1" x14ac:dyDescent="0.2">
      <c r="A86" s="418"/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20"/>
      <c r="AJ86" s="201"/>
      <c r="AK86" s="202"/>
      <c r="AL86" s="202"/>
      <c r="AM86" s="202"/>
      <c r="AN86" s="203"/>
      <c r="AO86" s="421" t="s">
        <v>4</v>
      </c>
      <c r="AP86" s="422"/>
      <c r="AQ86" s="422"/>
      <c r="AR86" s="422"/>
      <c r="AS86" s="422"/>
      <c r="AT86" s="422"/>
      <c r="AU86" s="422"/>
      <c r="AV86" s="422"/>
      <c r="AW86" s="422"/>
      <c r="AX86" s="422"/>
      <c r="AY86" s="422"/>
      <c r="AZ86" s="422"/>
      <c r="BA86" s="422"/>
      <c r="BB86" s="422"/>
      <c r="BC86" s="422"/>
      <c r="BD86" s="422"/>
      <c r="BE86" s="422"/>
      <c r="BF86" s="422"/>
      <c r="BG86" s="422"/>
      <c r="BH86" s="422"/>
      <c r="BI86" s="423"/>
      <c r="BJ86" s="421" t="s">
        <v>5</v>
      </c>
      <c r="BK86" s="422"/>
      <c r="BL86" s="422"/>
      <c r="BM86" s="422"/>
      <c r="BN86" s="422"/>
      <c r="BO86" s="422"/>
      <c r="BP86" s="422"/>
      <c r="BQ86" s="422"/>
      <c r="BR86" s="422"/>
      <c r="BS86" s="422"/>
      <c r="BT86" s="422"/>
      <c r="BU86" s="422"/>
      <c r="BV86" s="422"/>
      <c r="BW86" s="422"/>
      <c r="BX86" s="422"/>
      <c r="BY86" s="422"/>
      <c r="BZ86" s="422"/>
      <c r="CA86" s="423"/>
      <c r="CB86" s="123" t="s">
        <v>22</v>
      </c>
      <c r="CC86" s="422"/>
      <c r="CD86" s="422"/>
      <c r="CE86" s="422"/>
      <c r="CF86" s="422"/>
      <c r="CG86" s="422"/>
      <c r="CH86" s="422"/>
      <c r="CI86" s="422"/>
      <c r="CJ86" s="422"/>
      <c r="CK86" s="422"/>
      <c r="CL86" s="422"/>
      <c r="CM86" s="423"/>
    </row>
    <row r="87" spans="1:91" s="4" customFormat="1" ht="10.5" x14ac:dyDescent="0.2">
      <c r="A87" s="424">
        <v>1</v>
      </c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6"/>
      <c r="AJ87" s="424">
        <v>2</v>
      </c>
      <c r="AK87" s="425"/>
      <c r="AL87" s="425"/>
      <c r="AM87" s="425"/>
      <c r="AN87" s="426"/>
      <c r="AO87" s="424">
        <v>3</v>
      </c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6"/>
      <c r="BJ87" s="424">
        <v>4</v>
      </c>
      <c r="BK87" s="425"/>
      <c r="BL87" s="425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6"/>
      <c r="CB87" s="424">
        <v>5</v>
      </c>
      <c r="CC87" s="425"/>
      <c r="CD87" s="425"/>
      <c r="CE87" s="425"/>
      <c r="CF87" s="425"/>
      <c r="CG87" s="425"/>
      <c r="CH87" s="425"/>
      <c r="CI87" s="425"/>
      <c r="CJ87" s="425"/>
      <c r="CK87" s="425"/>
      <c r="CL87" s="425"/>
      <c r="CM87" s="426"/>
    </row>
    <row r="88" spans="1:91" x14ac:dyDescent="0.2">
      <c r="A88" s="126" t="s">
        <v>7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8"/>
      <c r="AJ88" s="89"/>
      <c r="AK88" s="90"/>
      <c r="AL88" s="90"/>
      <c r="AM88" s="90"/>
      <c r="AN88" s="91"/>
      <c r="AO88" s="89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1"/>
      <c r="BJ88" s="89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1"/>
      <c r="CB88" s="89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1"/>
    </row>
    <row r="89" spans="1:91" ht="22.5" customHeight="1" x14ac:dyDescent="0.2">
      <c r="A89" s="126" t="s">
        <v>69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8"/>
      <c r="AJ89" s="89"/>
      <c r="AK89" s="90"/>
      <c r="AL89" s="90"/>
      <c r="AM89" s="90"/>
      <c r="AN89" s="91"/>
      <c r="AO89" s="89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1"/>
      <c r="BJ89" s="89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1"/>
      <c r="CB89" s="89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1"/>
    </row>
    <row r="90" spans="1:91" x14ac:dyDescent="0.2">
      <c r="A90" s="126" t="s">
        <v>70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8"/>
      <c r="AJ90" s="89"/>
      <c r="AK90" s="90"/>
      <c r="AL90" s="90"/>
      <c r="AM90" s="90"/>
      <c r="AN90" s="91"/>
      <c r="AO90" s="89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1"/>
      <c r="BJ90" s="89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1"/>
      <c r="CB90" s="89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1"/>
    </row>
    <row r="91" spans="1:91" x14ac:dyDescent="0.2">
      <c r="A91" s="126" t="s">
        <v>71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  <c r="AJ91" s="32"/>
      <c r="AK91" s="33"/>
      <c r="AL91" s="33"/>
      <c r="AM91" s="33"/>
      <c r="AN91" s="34"/>
      <c r="AO91" s="32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4"/>
      <c r="BJ91" s="32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4"/>
      <c r="CB91" s="32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4"/>
    </row>
    <row r="92" spans="1:91" x14ac:dyDescent="0.2">
      <c r="A92" s="126" t="s">
        <v>72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8"/>
      <c r="AJ92" s="32"/>
      <c r="AK92" s="33"/>
      <c r="AL92" s="33"/>
      <c r="AM92" s="33"/>
      <c r="AN92" s="34"/>
      <c r="AO92" s="32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4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4"/>
      <c r="CB92" s="32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4"/>
    </row>
    <row r="93" spans="1:91" x14ac:dyDescent="0.2">
      <c r="A93" s="126" t="s">
        <v>73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8"/>
      <c r="AJ93" s="32"/>
      <c r="AK93" s="33"/>
      <c r="AL93" s="33"/>
      <c r="AM93" s="33"/>
      <c r="AN93" s="34"/>
      <c r="AO93" s="32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4"/>
      <c r="BJ93" s="32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4"/>
      <c r="CB93" s="32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4"/>
    </row>
    <row r="94" spans="1:91" ht="15.95" customHeight="1" x14ac:dyDescent="0.2">
      <c r="A94" s="126" t="s">
        <v>14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8"/>
      <c r="AJ94" s="89"/>
      <c r="AK94" s="90"/>
      <c r="AL94" s="90"/>
      <c r="AM94" s="90"/>
      <c r="AN94" s="91"/>
      <c r="AO94" s="89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1"/>
      <c r="BJ94" s="89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1"/>
      <c r="CB94" s="89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1"/>
    </row>
    <row r="95" spans="1:91" ht="27" customHeight="1" x14ac:dyDescent="0.2">
      <c r="A95" s="126" t="s">
        <v>74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8"/>
      <c r="AJ95" s="89"/>
      <c r="AK95" s="90"/>
      <c r="AL95" s="90"/>
      <c r="AM95" s="90"/>
      <c r="AN95" s="91"/>
      <c r="AO95" s="89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1"/>
      <c r="BJ95" s="89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1"/>
      <c r="CB95" s="89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1"/>
    </row>
    <row r="96" spans="1:91" ht="24" customHeight="1" x14ac:dyDescent="0.2">
      <c r="A96" s="92" t="s">
        <v>75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4"/>
      <c r="AJ96" s="116"/>
      <c r="AK96" s="117"/>
      <c r="AL96" s="117"/>
      <c r="AM96" s="117"/>
      <c r="AN96" s="118"/>
      <c r="AO96" s="116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8"/>
      <c r="BJ96" s="116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8"/>
      <c r="CB96" s="116"/>
      <c r="CC96" s="117"/>
      <c r="CD96" s="117"/>
      <c r="CE96" s="117"/>
      <c r="CF96" s="117"/>
      <c r="CG96" s="117"/>
      <c r="CH96" s="117"/>
      <c r="CI96" s="117"/>
      <c r="CJ96" s="117"/>
      <c r="CK96" s="117"/>
      <c r="CL96" s="413"/>
      <c r="CM96" s="414"/>
    </row>
    <row r="97" spans="1:91" ht="27" customHeight="1" x14ac:dyDescent="0.2">
      <c r="A97" s="236" t="s">
        <v>204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</row>
    <row r="98" spans="1:91" x14ac:dyDescent="0.2">
      <c r="A98" s="219" t="s">
        <v>1</v>
      </c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5"/>
      <c r="AM98" s="110" t="s">
        <v>2</v>
      </c>
      <c r="AN98" s="111"/>
      <c r="AO98" s="111"/>
      <c r="AP98" s="111"/>
      <c r="AQ98" s="112"/>
      <c r="AR98" s="41" t="s">
        <v>3</v>
      </c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</row>
    <row r="99" spans="1:91" ht="25.5" customHeight="1" x14ac:dyDescent="0.2">
      <c r="A99" s="225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7"/>
      <c r="AM99" s="113"/>
      <c r="AN99" s="114"/>
      <c r="AO99" s="114"/>
      <c r="AP99" s="114"/>
      <c r="AQ99" s="115"/>
      <c r="AR99" s="394" t="s">
        <v>351</v>
      </c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8"/>
      <c r="BK99" s="394" t="s">
        <v>336</v>
      </c>
      <c r="BL99" s="397"/>
      <c r="BM99" s="397"/>
      <c r="BN99" s="397"/>
      <c r="BO99" s="397"/>
      <c r="BP99" s="397"/>
      <c r="BQ99" s="397"/>
      <c r="BR99" s="397"/>
      <c r="BS99" s="397"/>
      <c r="BT99" s="397"/>
      <c r="BU99" s="397"/>
      <c r="BV99" s="397"/>
      <c r="BW99" s="397"/>
      <c r="BX99" s="397"/>
      <c r="BY99" s="397"/>
      <c r="BZ99" s="397"/>
      <c r="CA99" s="397"/>
      <c r="CB99" s="397"/>
      <c r="CC99" s="398"/>
      <c r="CD99" s="394" t="s">
        <v>352</v>
      </c>
      <c r="CE99" s="397"/>
      <c r="CF99" s="397"/>
      <c r="CG99" s="397"/>
      <c r="CH99" s="397"/>
      <c r="CI99" s="397"/>
      <c r="CJ99" s="397"/>
      <c r="CK99" s="397"/>
      <c r="CL99" s="397"/>
      <c r="CM99" s="397"/>
    </row>
    <row r="100" spans="1:91" x14ac:dyDescent="0.2">
      <c r="A100" s="126" t="s">
        <v>7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8"/>
      <c r="AM100" s="401">
        <v>100</v>
      </c>
      <c r="AN100" s="402"/>
      <c r="AO100" s="402"/>
      <c r="AP100" s="402"/>
      <c r="AQ100" s="403"/>
      <c r="AR100" s="35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7"/>
      <c r="BK100" s="35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7"/>
      <c r="CD100" s="35"/>
      <c r="CE100" s="36"/>
      <c r="CF100" s="36"/>
      <c r="CG100" s="36"/>
      <c r="CH100" s="36"/>
      <c r="CI100" s="36"/>
      <c r="CJ100" s="36"/>
      <c r="CK100" s="36"/>
      <c r="CL100" s="36"/>
      <c r="CM100" s="36"/>
    </row>
    <row r="101" spans="1:91" ht="24.95" customHeight="1" x14ac:dyDescent="0.2">
      <c r="A101" s="126" t="s">
        <v>29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8"/>
      <c r="AM101" s="401">
        <v>200</v>
      </c>
      <c r="AN101" s="402"/>
      <c r="AO101" s="402"/>
      <c r="AP101" s="402"/>
      <c r="AQ101" s="403"/>
      <c r="AR101" s="35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7"/>
      <c r="BK101" s="35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7"/>
      <c r="CD101" s="35"/>
      <c r="CE101" s="36"/>
      <c r="CF101" s="36"/>
      <c r="CG101" s="36"/>
      <c r="CH101" s="36"/>
      <c r="CI101" s="36"/>
      <c r="CJ101" s="36"/>
      <c r="CK101" s="36"/>
      <c r="CL101" s="36"/>
      <c r="CM101" s="36"/>
    </row>
    <row r="102" spans="1:91" x14ac:dyDescent="0.2">
      <c r="A102" s="269" t="s">
        <v>76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1"/>
      <c r="AM102" s="410">
        <v>300</v>
      </c>
      <c r="AN102" s="411"/>
      <c r="AO102" s="411"/>
      <c r="AP102" s="411"/>
      <c r="AQ102" s="412"/>
      <c r="AR102" s="311">
        <f>AR103+AR104+AR105</f>
        <v>6395473.6600000001</v>
      </c>
      <c r="AS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 s="312"/>
      <c r="BF102" s="312"/>
      <c r="BG102" s="312"/>
      <c r="BH102" s="312"/>
      <c r="BI102" s="312"/>
      <c r="BJ102" s="313"/>
      <c r="BK102" s="311"/>
      <c r="BL102" s="312"/>
      <c r="BM102" s="312"/>
      <c r="BN102" s="312"/>
      <c r="BO102" s="312"/>
      <c r="BP102" s="312"/>
      <c r="BQ102" s="312"/>
      <c r="BR102" s="312"/>
      <c r="BS102" s="312"/>
      <c r="BT102" s="312"/>
      <c r="BU102" s="312"/>
      <c r="BV102" s="312"/>
      <c r="BW102" s="312"/>
      <c r="BX102" s="312"/>
      <c r="BY102" s="312"/>
      <c r="BZ102" s="312"/>
      <c r="CA102" s="312"/>
      <c r="CB102" s="312"/>
      <c r="CC102" s="313"/>
      <c r="CD102" s="311"/>
      <c r="CE102" s="312"/>
      <c r="CF102" s="312"/>
      <c r="CG102" s="312"/>
      <c r="CH102" s="312"/>
      <c r="CI102" s="312"/>
      <c r="CJ102" s="312"/>
      <c r="CK102" s="312"/>
      <c r="CL102" s="312"/>
      <c r="CM102" s="312"/>
    </row>
    <row r="103" spans="1:91" x14ac:dyDescent="0.2">
      <c r="A103" s="126" t="s">
        <v>77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8"/>
      <c r="AM103" s="401">
        <v>310</v>
      </c>
      <c r="AN103" s="402"/>
      <c r="AO103" s="402"/>
      <c r="AP103" s="402"/>
      <c r="AQ103" s="403"/>
      <c r="AR103" s="407">
        <v>6295473.6600000001</v>
      </c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8"/>
      <c r="BD103" s="408"/>
      <c r="BE103" s="408"/>
      <c r="BF103" s="408"/>
      <c r="BG103" s="408"/>
      <c r="BH103" s="408"/>
      <c r="BI103" s="408"/>
      <c r="BJ103" s="409"/>
      <c r="BK103" s="308"/>
      <c r="BL103" s="309"/>
      <c r="BM103" s="309"/>
      <c r="BN103" s="309"/>
      <c r="BO103" s="309"/>
      <c r="BP103" s="309"/>
      <c r="BQ103" s="309"/>
      <c r="BR103" s="309"/>
      <c r="BS103" s="309"/>
      <c r="BT103" s="309"/>
      <c r="BU103" s="309"/>
      <c r="BV103" s="309"/>
      <c r="BW103" s="309"/>
      <c r="BX103" s="309"/>
      <c r="BY103" s="309"/>
      <c r="BZ103" s="309"/>
      <c r="CA103" s="309"/>
      <c r="CB103" s="309"/>
      <c r="CC103" s="310"/>
      <c r="CD103" s="308"/>
      <c r="CE103" s="309"/>
      <c r="CF103" s="309"/>
      <c r="CG103" s="309"/>
      <c r="CH103" s="309"/>
      <c r="CI103" s="309"/>
      <c r="CJ103" s="309"/>
      <c r="CK103" s="309"/>
      <c r="CL103" s="309"/>
      <c r="CM103" s="309"/>
    </row>
    <row r="104" spans="1:91" x14ac:dyDescent="0.2">
      <c r="A104" s="126" t="s">
        <v>78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8"/>
      <c r="AM104" s="401">
        <v>320</v>
      </c>
      <c r="AN104" s="402"/>
      <c r="AO104" s="402"/>
      <c r="AP104" s="402"/>
      <c r="AQ104" s="403"/>
      <c r="AR104" s="308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10"/>
      <c r="BK104" s="308"/>
      <c r="BL104" s="309"/>
      <c r="BM104" s="309"/>
      <c r="BN104" s="309"/>
      <c r="BO104" s="309"/>
      <c r="BP104" s="309"/>
      <c r="BQ104" s="309"/>
      <c r="BR104" s="309"/>
      <c r="BS104" s="309"/>
      <c r="BT104" s="309"/>
      <c r="BU104" s="309"/>
      <c r="BV104" s="309"/>
      <c r="BW104" s="309"/>
      <c r="BX104" s="309"/>
      <c r="BY104" s="309"/>
      <c r="BZ104" s="309"/>
      <c r="CA104" s="309"/>
      <c r="CB104" s="309"/>
      <c r="CC104" s="310"/>
      <c r="CD104" s="308"/>
      <c r="CE104" s="309"/>
      <c r="CF104" s="309"/>
      <c r="CG104" s="309"/>
      <c r="CH104" s="309"/>
      <c r="CI104" s="309"/>
      <c r="CJ104" s="309"/>
      <c r="CK104" s="309"/>
      <c r="CL104" s="309"/>
      <c r="CM104" s="309"/>
    </row>
    <row r="105" spans="1:91" x14ac:dyDescent="0.2">
      <c r="A105" s="126" t="s">
        <v>79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8"/>
      <c r="AM105" s="401">
        <v>330</v>
      </c>
      <c r="AN105" s="402"/>
      <c r="AO105" s="402"/>
      <c r="AP105" s="402"/>
      <c r="AQ105" s="403"/>
      <c r="AR105" s="35">
        <v>100000</v>
      </c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7"/>
      <c r="BK105" s="35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7"/>
      <c r="CD105" s="35"/>
      <c r="CE105" s="36"/>
      <c r="CF105" s="36"/>
      <c r="CG105" s="36"/>
      <c r="CH105" s="36"/>
      <c r="CI105" s="36"/>
      <c r="CJ105" s="36"/>
      <c r="CK105" s="36"/>
      <c r="CL105" s="36"/>
      <c r="CM105" s="36"/>
    </row>
    <row r="106" spans="1:91" x14ac:dyDescent="0.2">
      <c r="A106" s="126" t="s">
        <v>14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8"/>
      <c r="AM106" s="401">
        <v>400</v>
      </c>
      <c r="AN106" s="402"/>
      <c r="AO106" s="402"/>
      <c r="AP106" s="402"/>
      <c r="AQ106" s="403"/>
      <c r="AR106" s="35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7"/>
      <c r="BK106" s="35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7"/>
      <c r="CD106" s="35"/>
      <c r="CE106" s="36"/>
      <c r="CF106" s="36"/>
      <c r="CG106" s="36"/>
      <c r="CH106" s="36"/>
      <c r="CI106" s="36"/>
      <c r="CJ106" s="36"/>
      <c r="CK106" s="36"/>
      <c r="CL106" s="36"/>
      <c r="CM106" s="36"/>
    </row>
    <row r="107" spans="1:91" ht="26.1" customHeight="1" x14ac:dyDescent="0.2">
      <c r="A107" s="126" t="s">
        <v>35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8"/>
      <c r="AM107" s="401">
        <v>500</v>
      </c>
      <c r="AN107" s="402"/>
      <c r="AO107" s="402"/>
      <c r="AP107" s="402"/>
      <c r="AQ107" s="403"/>
      <c r="AR107" s="35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7"/>
      <c r="BK107" s="35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7"/>
      <c r="CD107" s="35"/>
      <c r="CE107" s="36"/>
      <c r="CF107" s="36"/>
      <c r="CG107" s="36"/>
      <c r="CH107" s="36"/>
      <c r="CI107" s="36"/>
      <c r="CJ107" s="36"/>
      <c r="CK107" s="36"/>
      <c r="CL107" s="36"/>
      <c r="CM107" s="36"/>
    </row>
    <row r="108" spans="1:91" ht="27.75" customHeight="1" x14ac:dyDescent="0.2">
      <c r="A108" s="92" t="s">
        <v>80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4"/>
      <c r="AM108" s="404">
        <v>600</v>
      </c>
      <c r="AN108" s="405"/>
      <c r="AO108" s="405"/>
      <c r="AP108" s="405"/>
      <c r="AQ108" s="406"/>
      <c r="AR108" s="146">
        <f>AR100-AR101+AR102-AR106+AR107</f>
        <v>6395473.6600000001</v>
      </c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8"/>
      <c r="BK108" s="146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8"/>
      <c r="CD108" s="146"/>
      <c r="CE108" s="147"/>
      <c r="CF108" s="147"/>
      <c r="CG108" s="147"/>
      <c r="CH108" s="147"/>
      <c r="CI108" s="147"/>
      <c r="CJ108" s="147"/>
      <c r="CK108" s="147"/>
      <c r="CL108" s="147"/>
      <c r="CM108" s="147"/>
    </row>
    <row r="109" spans="1:91" ht="26.1" customHeight="1" x14ac:dyDescent="0.2">
      <c r="A109" s="399" t="s">
        <v>205</v>
      </c>
      <c r="B109" s="400"/>
      <c r="C109" s="400"/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0"/>
      <c r="BR109" s="400"/>
      <c r="BS109" s="400"/>
      <c r="BT109" s="400"/>
      <c r="BU109" s="400"/>
      <c r="BV109" s="400"/>
      <c r="BW109" s="400"/>
      <c r="BX109" s="400"/>
      <c r="BY109" s="400"/>
      <c r="BZ109" s="400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  <c r="CM109" s="400"/>
    </row>
    <row r="110" spans="1:91" x14ac:dyDescent="0.2">
      <c r="A110" s="388" t="s">
        <v>1</v>
      </c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90"/>
      <c r="AD110" s="98" t="s">
        <v>2</v>
      </c>
      <c r="AE110" s="99"/>
      <c r="AF110" s="99"/>
      <c r="AG110" s="99"/>
      <c r="AH110" s="99"/>
      <c r="AI110" s="99"/>
      <c r="AJ110" s="99"/>
      <c r="AK110" s="100"/>
      <c r="AL110" s="41" t="s">
        <v>3</v>
      </c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</row>
    <row r="111" spans="1:91" ht="24" customHeight="1" x14ac:dyDescent="0.2">
      <c r="A111" s="391"/>
      <c r="B111" s="392"/>
      <c r="C111" s="392"/>
      <c r="D111" s="392"/>
      <c r="E111" s="392"/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3"/>
      <c r="AD111" s="201"/>
      <c r="AE111" s="202"/>
      <c r="AF111" s="202"/>
      <c r="AG111" s="202"/>
      <c r="AH111" s="202"/>
      <c r="AI111" s="202"/>
      <c r="AJ111" s="202"/>
      <c r="AK111" s="203"/>
      <c r="AL111" s="394" t="s">
        <v>342</v>
      </c>
      <c r="AM111" s="395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A111" s="395"/>
      <c r="BB111" s="395"/>
      <c r="BC111" s="395"/>
      <c r="BD111" s="395"/>
      <c r="BE111" s="396"/>
      <c r="BF111" s="394" t="s">
        <v>353</v>
      </c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8"/>
      <c r="CA111" s="394" t="s">
        <v>354</v>
      </c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</row>
    <row r="112" spans="1:91" ht="24.95" customHeight="1" x14ac:dyDescent="0.2">
      <c r="A112" s="126" t="s">
        <v>81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8"/>
      <c r="AD112" s="38"/>
      <c r="AE112" s="39"/>
      <c r="AF112" s="39"/>
      <c r="AG112" s="39"/>
      <c r="AH112" s="39"/>
      <c r="AI112" s="39"/>
      <c r="AJ112" s="39"/>
      <c r="AK112" s="40"/>
      <c r="AL112" s="35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7"/>
      <c r="BF112" s="35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7"/>
      <c r="CA112" s="35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</row>
    <row r="113" spans="1:92" ht="24.95" customHeight="1" x14ac:dyDescent="0.2">
      <c r="A113" s="126" t="s">
        <v>82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8"/>
      <c r="AD113" s="38"/>
      <c r="AE113" s="39"/>
      <c r="AF113" s="39"/>
      <c r="AG113" s="39"/>
      <c r="AH113" s="39"/>
      <c r="AI113" s="39"/>
      <c r="AJ113" s="39"/>
      <c r="AK113" s="40"/>
      <c r="AL113" s="35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7"/>
      <c r="BF113" s="35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7"/>
      <c r="CA113" s="35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</row>
    <row r="114" spans="1:92" ht="24.95" customHeight="1" x14ac:dyDescent="0.2">
      <c r="A114" s="126" t="s">
        <v>83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8"/>
      <c r="AD114" s="38"/>
      <c r="AE114" s="39"/>
      <c r="AF114" s="39"/>
      <c r="AG114" s="39"/>
      <c r="AH114" s="39"/>
      <c r="AI114" s="39"/>
      <c r="AJ114" s="39"/>
      <c r="AK114" s="40"/>
      <c r="AL114" s="35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7"/>
      <c r="BF114" s="35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7"/>
      <c r="CA114" s="35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</row>
    <row r="115" spans="1:92" x14ac:dyDescent="0.2">
      <c r="A115" s="92" t="s">
        <v>84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4"/>
      <c r="AD115" s="318">
        <v>2110</v>
      </c>
      <c r="AE115" s="376"/>
      <c r="AF115" s="376"/>
      <c r="AG115" s="376"/>
      <c r="AH115" s="376"/>
      <c r="AI115" s="376"/>
      <c r="AJ115" s="376"/>
      <c r="AK115" s="377"/>
      <c r="AL115" s="378">
        <v>34901957.18</v>
      </c>
      <c r="AM115" s="379"/>
      <c r="AN115" s="379"/>
      <c r="AO115" s="379"/>
      <c r="AP115" s="379"/>
      <c r="AQ115" s="379"/>
      <c r="AR115" s="379"/>
      <c r="AS115" s="379"/>
      <c r="AT115" s="379"/>
      <c r="AU115" s="379"/>
      <c r="AV115" s="379"/>
      <c r="AW115" s="379"/>
      <c r="AX115" s="379"/>
      <c r="AY115" s="379"/>
      <c r="AZ115" s="379"/>
      <c r="BA115" s="379"/>
      <c r="BB115" s="379"/>
      <c r="BC115" s="379"/>
      <c r="BD115" s="379"/>
      <c r="BE115" s="380"/>
      <c r="BF115" s="381">
        <v>0</v>
      </c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3"/>
      <c r="CA115" s="381">
        <v>0</v>
      </c>
      <c r="CB115" s="382"/>
      <c r="CC115" s="382"/>
      <c r="CD115" s="382"/>
      <c r="CE115" s="382"/>
      <c r="CF115" s="382"/>
      <c r="CG115" s="382"/>
      <c r="CH115" s="382"/>
      <c r="CI115" s="382"/>
      <c r="CJ115" s="382"/>
      <c r="CK115" s="382"/>
      <c r="CL115" s="382"/>
      <c r="CM115" s="382"/>
    </row>
    <row r="116" spans="1:92" ht="16.5" customHeight="1" x14ac:dyDescent="0.2">
      <c r="A116" s="384"/>
      <c r="B116" s="384"/>
      <c r="C116" s="384"/>
      <c r="D116" s="384"/>
      <c r="E116" s="384"/>
      <c r="F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84"/>
      <c r="BL116" s="384"/>
      <c r="BM116" s="384"/>
      <c r="BN116" s="384"/>
      <c r="BO116" s="384"/>
      <c r="BP116" s="384"/>
      <c r="BQ116" s="384"/>
      <c r="BR116" s="384"/>
      <c r="BS116" s="384"/>
      <c r="BT116" s="384"/>
      <c r="BU116" s="384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</row>
    <row r="117" spans="1:92" ht="23.45" customHeight="1" x14ac:dyDescent="0.2">
      <c r="A117" s="98" t="s">
        <v>85</v>
      </c>
      <c r="B117" s="99"/>
      <c r="C117" s="100"/>
      <c r="D117" s="195" t="s">
        <v>86</v>
      </c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7"/>
      <c r="P117" s="219" t="s">
        <v>87</v>
      </c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5"/>
      <c r="AC117" s="123" t="s">
        <v>318</v>
      </c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5"/>
      <c r="BR117" s="219" t="s">
        <v>88</v>
      </c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5"/>
      <c r="CD117" s="219" t="s">
        <v>89</v>
      </c>
      <c r="CE117" s="264"/>
      <c r="CF117" s="264"/>
      <c r="CG117" s="264"/>
      <c r="CH117" s="264"/>
      <c r="CI117" s="264"/>
      <c r="CJ117" s="264"/>
      <c r="CK117" s="264"/>
      <c r="CL117" s="264"/>
      <c r="CM117" s="264"/>
    </row>
    <row r="118" spans="1:92" ht="12" customHeight="1" x14ac:dyDescent="0.2">
      <c r="A118" s="161"/>
      <c r="B118" s="162"/>
      <c r="C118" s="163"/>
      <c r="D118" s="385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7"/>
      <c r="P118" s="231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3"/>
      <c r="AC118" s="98" t="s">
        <v>90</v>
      </c>
      <c r="AD118" s="99"/>
      <c r="AE118" s="99"/>
      <c r="AF118" s="99"/>
      <c r="AG118" s="99"/>
      <c r="AH118" s="100"/>
      <c r="AI118" s="41" t="s">
        <v>91</v>
      </c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3"/>
      <c r="BR118" s="231"/>
      <c r="BS118" s="232"/>
      <c r="BT118" s="232"/>
      <c r="BU118" s="232"/>
      <c r="BV118" s="232"/>
      <c r="BW118" s="232"/>
      <c r="BX118" s="232"/>
      <c r="BY118" s="232"/>
      <c r="BZ118" s="232"/>
      <c r="CA118" s="232"/>
      <c r="CB118" s="232"/>
      <c r="CC118" s="233"/>
      <c r="CD118" s="231"/>
      <c r="CE118" s="232"/>
      <c r="CF118" s="232"/>
      <c r="CG118" s="232"/>
      <c r="CH118" s="232"/>
      <c r="CI118" s="232"/>
      <c r="CJ118" s="232"/>
      <c r="CK118" s="232"/>
      <c r="CL118" s="232"/>
      <c r="CM118" s="232"/>
    </row>
    <row r="119" spans="1:92" ht="36.6" customHeight="1" x14ac:dyDescent="0.2">
      <c r="A119" s="201"/>
      <c r="B119" s="202"/>
      <c r="C119" s="203"/>
      <c r="D119" s="198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200"/>
      <c r="P119" s="225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7"/>
      <c r="AC119" s="201"/>
      <c r="AD119" s="202"/>
      <c r="AE119" s="202"/>
      <c r="AF119" s="202"/>
      <c r="AG119" s="202"/>
      <c r="AH119" s="203"/>
      <c r="AI119" s="41" t="s">
        <v>92</v>
      </c>
      <c r="AJ119" s="42"/>
      <c r="AK119" s="42"/>
      <c r="AL119" s="42"/>
      <c r="AM119" s="42"/>
      <c r="AN119" s="42"/>
      <c r="AO119" s="42"/>
      <c r="AP119" s="43"/>
      <c r="AQ119" s="41" t="s">
        <v>93</v>
      </c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3"/>
      <c r="BE119" s="41" t="s">
        <v>94</v>
      </c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3"/>
      <c r="BR119" s="225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7"/>
      <c r="CD119" s="225"/>
      <c r="CE119" s="226"/>
      <c r="CF119" s="226"/>
      <c r="CG119" s="226"/>
      <c r="CH119" s="226"/>
      <c r="CI119" s="226"/>
      <c r="CJ119" s="226"/>
      <c r="CK119" s="226"/>
      <c r="CL119" s="226"/>
      <c r="CM119" s="226"/>
    </row>
    <row r="120" spans="1:92" ht="14.25" customHeight="1" x14ac:dyDescent="0.2">
      <c r="A120" s="366">
        <v>1</v>
      </c>
      <c r="B120" s="367"/>
      <c r="C120" s="368"/>
      <c r="D120" s="126" t="s">
        <v>266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8"/>
      <c r="P120" s="369">
        <v>1</v>
      </c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1"/>
      <c r="AC120" s="30">
        <v>111929.33</v>
      </c>
      <c r="AD120" s="31"/>
      <c r="AE120" s="31"/>
      <c r="AF120" s="31"/>
      <c r="AG120" s="31"/>
      <c r="AH120" s="372"/>
      <c r="AI120" s="373">
        <v>64033</v>
      </c>
      <c r="AJ120" s="374"/>
      <c r="AK120" s="374"/>
      <c r="AL120" s="374"/>
      <c r="AM120" s="374"/>
      <c r="AN120" s="374"/>
      <c r="AO120" s="374"/>
      <c r="AP120" s="375"/>
      <c r="AQ120" s="30">
        <v>55000</v>
      </c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72"/>
      <c r="BE120" s="30">
        <v>7980</v>
      </c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72"/>
      <c r="BR120" s="27">
        <v>12.02</v>
      </c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9"/>
      <c r="CD120" s="30">
        <v>1343152</v>
      </c>
      <c r="CE120" s="31"/>
      <c r="CF120" s="31"/>
      <c r="CG120" s="31"/>
      <c r="CH120" s="31"/>
      <c r="CI120" s="31"/>
      <c r="CJ120" s="31"/>
      <c r="CK120" s="31"/>
      <c r="CL120" s="31"/>
      <c r="CM120" s="31"/>
      <c r="CN120" s="17"/>
    </row>
    <row r="121" spans="1:92" ht="13.5" customHeight="1" x14ac:dyDescent="0.2">
      <c r="A121" s="366">
        <v>2</v>
      </c>
      <c r="B121" s="367"/>
      <c r="C121" s="368"/>
      <c r="D121" s="126" t="s">
        <v>267</v>
      </c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8"/>
      <c r="P121" s="369">
        <v>4</v>
      </c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1"/>
      <c r="AC121" s="30">
        <v>68454.679999999993</v>
      </c>
      <c r="AD121" s="31"/>
      <c r="AE121" s="31"/>
      <c r="AF121" s="31"/>
      <c r="AG121" s="31"/>
      <c r="AH121" s="372"/>
      <c r="AI121" s="373">
        <v>68454.679999999993</v>
      </c>
      <c r="AJ121" s="374"/>
      <c r="AK121" s="374"/>
      <c r="AL121" s="374"/>
      <c r="AM121" s="374"/>
      <c r="AN121" s="374"/>
      <c r="AO121" s="374"/>
      <c r="AP121" s="375"/>
      <c r="AQ121" s="30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72"/>
      <c r="BE121" s="30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72"/>
      <c r="BR121" s="27">
        <v>0</v>
      </c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9"/>
      <c r="CD121" s="30">
        <v>3285825</v>
      </c>
      <c r="CE121" s="31"/>
      <c r="CF121" s="31"/>
      <c r="CG121" s="31"/>
      <c r="CH121" s="31"/>
      <c r="CI121" s="31"/>
      <c r="CJ121" s="31"/>
      <c r="CK121" s="31"/>
      <c r="CL121" s="31"/>
      <c r="CM121" s="31"/>
      <c r="CN121" s="17"/>
    </row>
    <row r="122" spans="1:92" ht="12" customHeight="1" x14ac:dyDescent="0.2">
      <c r="A122" s="366">
        <v>3</v>
      </c>
      <c r="B122" s="367"/>
      <c r="C122" s="368"/>
      <c r="D122" s="126" t="s">
        <v>268</v>
      </c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8"/>
      <c r="P122" s="369">
        <v>38</v>
      </c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1"/>
      <c r="AC122" s="30">
        <v>47253.25</v>
      </c>
      <c r="AD122" s="31"/>
      <c r="AE122" s="31"/>
      <c r="AF122" s="31"/>
      <c r="AG122" s="31"/>
      <c r="AH122" s="372"/>
      <c r="AI122" s="373">
        <v>47253.25</v>
      </c>
      <c r="AJ122" s="374"/>
      <c r="AK122" s="374"/>
      <c r="AL122" s="374"/>
      <c r="AM122" s="374"/>
      <c r="AN122" s="374"/>
      <c r="AO122" s="374"/>
      <c r="AP122" s="375"/>
      <c r="AQ122" s="30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72"/>
      <c r="BE122" s="30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72"/>
      <c r="BR122" s="27">
        <v>0</v>
      </c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9"/>
      <c r="CD122" s="30">
        <v>21547481.280000001</v>
      </c>
      <c r="CE122" s="31"/>
      <c r="CF122" s="31"/>
      <c r="CG122" s="31"/>
      <c r="CH122" s="31"/>
      <c r="CI122" s="31"/>
      <c r="CJ122" s="31"/>
      <c r="CK122" s="31"/>
      <c r="CL122" s="31"/>
      <c r="CM122" s="31"/>
      <c r="CN122" s="17"/>
    </row>
    <row r="123" spans="1:92" x14ac:dyDescent="0.2">
      <c r="A123" s="366">
        <v>4</v>
      </c>
      <c r="B123" s="367"/>
      <c r="C123" s="368"/>
      <c r="D123" s="126" t="s">
        <v>269</v>
      </c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8"/>
      <c r="P123" s="369">
        <v>11</v>
      </c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1"/>
      <c r="AC123" s="30">
        <v>33872.589999999997</v>
      </c>
      <c r="AD123" s="31"/>
      <c r="AE123" s="31"/>
      <c r="AF123" s="31"/>
      <c r="AG123" s="31"/>
      <c r="AH123" s="372"/>
      <c r="AI123" s="373">
        <v>33872.589999999997</v>
      </c>
      <c r="AJ123" s="374"/>
      <c r="AK123" s="374"/>
      <c r="AL123" s="374"/>
      <c r="AM123" s="374"/>
      <c r="AN123" s="374"/>
      <c r="AO123" s="374"/>
      <c r="AP123" s="375"/>
      <c r="AQ123" s="30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72"/>
      <c r="BE123" s="30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72"/>
      <c r="BR123" s="27">
        <v>0</v>
      </c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9"/>
      <c r="CD123" s="30">
        <v>4471182.9000000004</v>
      </c>
      <c r="CE123" s="31"/>
      <c r="CF123" s="31"/>
      <c r="CG123" s="31"/>
      <c r="CH123" s="31"/>
      <c r="CI123" s="31"/>
      <c r="CJ123" s="31"/>
      <c r="CK123" s="31"/>
      <c r="CL123" s="31"/>
      <c r="CM123" s="31"/>
      <c r="CN123" s="17"/>
    </row>
    <row r="124" spans="1:92" ht="39" customHeight="1" x14ac:dyDescent="0.2">
      <c r="A124" s="512">
        <v>5</v>
      </c>
      <c r="B124" s="505"/>
      <c r="C124" s="506"/>
      <c r="D124" s="516" t="s">
        <v>322</v>
      </c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8"/>
      <c r="P124" s="18">
        <v>35</v>
      </c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20"/>
      <c r="AC124" s="21">
        <v>2015</v>
      </c>
      <c r="AD124" s="22"/>
      <c r="AE124" s="22"/>
      <c r="AF124" s="22"/>
      <c r="AG124" s="22"/>
      <c r="AH124" s="23"/>
      <c r="AI124" s="24"/>
      <c r="AJ124" s="25"/>
      <c r="AK124" s="25"/>
      <c r="AL124" s="25"/>
      <c r="AM124" s="25"/>
      <c r="AN124" s="25"/>
      <c r="AO124" s="25"/>
      <c r="AP124" s="26"/>
      <c r="AQ124" s="21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3"/>
      <c r="BE124" s="21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3"/>
      <c r="BR124" s="27">
        <v>0</v>
      </c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9"/>
      <c r="CD124" s="30">
        <v>840366</v>
      </c>
      <c r="CE124" s="31"/>
      <c r="CF124" s="31"/>
      <c r="CG124" s="31"/>
      <c r="CH124" s="31"/>
      <c r="CI124" s="31"/>
      <c r="CJ124" s="31"/>
      <c r="CK124" s="31"/>
      <c r="CL124" s="31"/>
      <c r="CM124" s="31"/>
      <c r="CN124" s="17"/>
    </row>
    <row r="125" spans="1:92" ht="44.25" customHeight="1" x14ac:dyDescent="0.2">
      <c r="A125" s="512">
        <v>6</v>
      </c>
      <c r="B125" s="505"/>
      <c r="C125" s="506"/>
      <c r="D125" s="516" t="s">
        <v>322</v>
      </c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8"/>
      <c r="P125" s="18">
        <v>35</v>
      </c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20"/>
      <c r="AC125" s="21">
        <v>5000</v>
      </c>
      <c r="AD125" s="22"/>
      <c r="AE125" s="22"/>
      <c r="AF125" s="22"/>
      <c r="AG125" s="22"/>
      <c r="AH125" s="23"/>
      <c r="AI125" s="24"/>
      <c r="AJ125" s="25"/>
      <c r="AK125" s="25"/>
      <c r="AL125" s="25"/>
      <c r="AM125" s="25"/>
      <c r="AN125" s="25"/>
      <c r="AO125" s="25"/>
      <c r="AP125" s="26"/>
      <c r="AQ125" s="21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3"/>
      <c r="BE125" s="21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3"/>
      <c r="BR125" s="27">
        <v>0</v>
      </c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9"/>
      <c r="CD125" s="30">
        <v>2092000</v>
      </c>
      <c r="CE125" s="31"/>
      <c r="CF125" s="31"/>
      <c r="CG125" s="31"/>
      <c r="CH125" s="31"/>
      <c r="CI125" s="31"/>
      <c r="CJ125" s="31"/>
      <c r="CK125" s="31"/>
      <c r="CL125" s="31"/>
      <c r="CM125" s="31"/>
      <c r="CN125" s="17"/>
    </row>
    <row r="126" spans="1:92" ht="44.25" customHeight="1" x14ac:dyDescent="0.2">
      <c r="A126" s="512">
        <v>6</v>
      </c>
      <c r="B126" s="505"/>
      <c r="C126" s="506"/>
      <c r="D126" s="516" t="s">
        <v>377</v>
      </c>
      <c r="E126" s="517"/>
      <c r="F126" s="517"/>
      <c r="G126" s="517"/>
      <c r="H126" s="517"/>
      <c r="I126" s="517"/>
      <c r="J126" s="517"/>
      <c r="K126" s="517"/>
      <c r="L126" s="517"/>
      <c r="M126" s="517"/>
      <c r="N126" s="517"/>
      <c r="O126" s="518"/>
      <c r="P126" s="18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20"/>
      <c r="AC126" s="21"/>
      <c r="AD126" s="22"/>
      <c r="AE126" s="22"/>
      <c r="AF126" s="22"/>
      <c r="AG126" s="22"/>
      <c r="AH126" s="23"/>
      <c r="AI126" s="24"/>
      <c r="AJ126" s="25"/>
      <c r="AK126" s="25"/>
      <c r="AL126" s="25"/>
      <c r="AM126" s="25"/>
      <c r="AN126" s="25"/>
      <c r="AO126" s="25"/>
      <c r="AP126" s="26"/>
      <c r="AQ126" s="21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3"/>
      <c r="BE126" s="21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3"/>
      <c r="BR126" s="27">
        <v>0</v>
      </c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9"/>
      <c r="CD126" s="30">
        <v>923450</v>
      </c>
      <c r="CE126" s="31"/>
      <c r="CF126" s="31"/>
      <c r="CG126" s="31"/>
      <c r="CH126" s="31"/>
      <c r="CI126" s="31"/>
      <c r="CJ126" s="31"/>
      <c r="CK126" s="31"/>
      <c r="CL126" s="31"/>
      <c r="CM126" s="31"/>
      <c r="CN126" s="17"/>
    </row>
    <row r="127" spans="1:92" ht="27" customHeight="1" x14ac:dyDescent="0.2">
      <c r="A127" s="512">
        <v>7</v>
      </c>
      <c r="B127" s="505"/>
      <c r="C127" s="506"/>
      <c r="D127" s="513" t="s">
        <v>323</v>
      </c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5"/>
      <c r="P127" s="18">
        <v>8</v>
      </c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20"/>
      <c r="AC127" s="21">
        <v>5000</v>
      </c>
      <c r="AD127" s="22"/>
      <c r="AE127" s="22"/>
      <c r="AF127" s="22"/>
      <c r="AG127" s="22"/>
      <c r="AH127" s="23"/>
      <c r="AI127" s="24"/>
      <c r="AJ127" s="25"/>
      <c r="AK127" s="25"/>
      <c r="AL127" s="25"/>
      <c r="AM127" s="25"/>
      <c r="AN127" s="25"/>
      <c r="AO127" s="25"/>
      <c r="AP127" s="26"/>
      <c r="AQ127" s="21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3"/>
      <c r="BE127" s="21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3"/>
      <c r="BR127" s="27">
        <v>0</v>
      </c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9"/>
      <c r="CD127" s="30">
        <v>398500</v>
      </c>
      <c r="CE127" s="31"/>
      <c r="CF127" s="31"/>
      <c r="CG127" s="31"/>
      <c r="CH127" s="31"/>
      <c r="CI127" s="31"/>
      <c r="CJ127" s="31"/>
      <c r="CK127" s="31"/>
      <c r="CL127" s="31"/>
      <c r="CM127" s="31"/>
      <c r="CN127" s="17"/>
    </row>
    <row r="128" spans="1:92" x14ac:dyDescent="0.2">
      <c r="A128" s="92" t="s">
        <v>95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4"/>
      <c r="P128" s="119" t="s">
        <v>96</v>
      </c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1"/>
      <c r="AC128" s="352">
        <f>SUM(AC120:AH127)</f>
        <v>273524.84999999998</v>
      </c>
      <c r="AD128" s="353"/>
      <c r="AE128" s="353"/>
      <c r="AF128" s="353"/>
      <c r="AG128" s="353"/>
      <c r="AH128" s="354"/>
      <c r="AI128" s="330" t="s">
        <v>96</v>
      </c>
      <c r="AJ128" s="331"/>
      <c r="AK128" s="331"/>
      <c r="AL128" s="331"/>
      <c r="AM128" s="331"/>
      <c r="AN128" s="331"/>
      <c r="AO128" s="331"/>
      <c r="AP128" s="332"/>
      <c r="AQ128" s="330" t="s">
        <v>96</v>
      </c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2"/>
      <c r="BE128" s="330" t="s">
        <v>96</v>
      </c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  <c r="BP128" s="331"/>
      <c r="BQ128" s="332"/>
      <c r="BR128" s="330" t="s">
        <v>96</v>
      </c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2"/>
      <c r="CD128" s="352">
        <v>34901957.18</v>
      </c>
      <c r="CE128" s="353"/>
      <c r="CF128" s="353"/>
      <c r="CG128" s="353"/>
      <c r="CH128" s="353"/>
      <c r="CI128" s="353"/>
      <c r="CJ128" s="353"/>
      <c r="CK128" s="353"/>
      <c r="CL128" s="353"/>
      <c r="CM128" s="353"/>
      <c r="CN128" s="17"/>
    </row>
    <row r="129" spans="1:91" ht="30" customHeight="1" x14ac:dyDescent="0.2">
      <c r="A129" s="359" t="s">
        <v>206</v>
      </c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  <c r="AX129" s="359"/>
      <c r="AY129" s="359"/>
      <c r="AZ129" s="359"/>
      <c r="BA129" s="359"/>
      <c r="BB129" s="359"/>
      <c r="BC129" s="359"/>
      <c r="BD129" s="359"/>
      <c r="BE129" s="359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 s="359"/>
      <c r="BP129" s="359"/>
      <c r="BQ129" s="359"/>
      <c r="BR129" s="359"/>
      <c r="BS129" s="359"/>
      <c r="BT129" s="359"/>
      <c r="BU129" s="359"/>
      <c r="BV129" s="359"/>
      <c r="BW129" s="359"/>
      <c r="BX129" s="359"/>
      <c r="BY129" s="359"/>
      <c r="BZ129" s="359"/>
      <c r="CA129" s="359"/>
      <c r="CB129" s="359"/>
      <c r="CC129" s="359"/>
      <c r="CD129" s="359"/>
      <c r="CE129" s="359"/>
      <c r="CF129" s="359"/>
      <c r="CG129" s="359"/>
      <c r="CH129" s="359"/>
      <c r="CI129" s="359"/>
      <c r="CJ129" s="359"/>
      <c r="CK129" s="359"/>
      <c r="CL129" s="359"/>
      <c r="CM129" s="359"/>
    </row>
    <row r="130" spans="1:91" x14ac:dyDescent="0.2">
      <c r="A130" s="333" t="s">
        <v>1</v>
      </c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5"/>
      <c r="S130" s="110" t="s">
        <v>2</v>
      </c>
      <c r="T130" s="111"/>
      <c r="U130" s="111"/>
      <c r="V130" s="111"/>
      <c r="W130" s="111"/>
      <c r="X130" s="112"/>
      <c r="Y130" s="41" t="s">
        <v>3</v>
      </c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</row>
    <row r="131" spans="1:91" ht="22.5" customHeight="1" x14ac:dyDescent="0.2">
      <c r="A131" s="360"/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2"/>
      <c r="S131" s="113"/>
      <c r="T131" s="114"/>
      <c r="U131" s="114"/>
      <c r="V131" s="114"/>
      <c r="W131" s="114"/>
      <c r="X131" s="115"/>
      <c r="Y131" s="363" t="s">
        <v>355</v>
      </c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4"/>
      <c r="AR131" s="364"/>
      <c r="AS131" s="364"/>
      <c r="AT131" s="364"/>
      <c r="AU131" s="364"/>
      <c r="AV131" s="364"/>
      <c r="AW131" s="365"/>
      <c r="AX131" s="363" t="s">
        <v>356</v>
      </c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40"/>
      <c r="BX131" s="363" t="s">
        <v>357</v>
      </c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</row>
    <row r="132" spans="1:91" ht="24.6" customHeight="1" x14ac:dyDescent="0.2">
      <c r="A132" s="126" t="s">
        <v>195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3"/>
      <c r="S132" s="89"/>
      <c r="T132" s="90"/>
      <c r="U132" s="90"/>
      <c r="V132" s="90"/>
      <c r="W132" s="90"/>
      <c r="X132" s="91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7"/>
      <c r="AX132" s="35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7"/>
      <c r="BX132" s="35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</row>
    <row r="133" spans="1:91" ht="35.450000000000003" customHeight="1" x14ac:dyDescent="0.2">
      <c r="A133" s="126" t="s">
        <v>97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8"/>
      <c r="S133" s="101"/>
      <c r="T133" s="102"/>
      <c r="U133" s="102"/>
      <c r="V133" s="102"/>
      <c r="W133" s="102"/>
      <c r="X133" s="103"/>
      <c r="Y133" s="284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  <c r="AS133" s="285"/>
      <c r="AT133" s="285"/>
      <c r="AU133" s="285"/>
      <c r="AV133" s="285"/>
      <c r="AW133" s="286"/>
      <c r="AX133" s="284"/>
      <c r="AY133" s="285"/>
      <c r="AZ133" s="285"/>
      <c r="BA133" s="285"/>
      <c r="BB133" s="285"/>
      <c r="BC133" s="285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85"/>
      <c r="BU133" s="285"/>
      <c r="BV133" s="285"/>
      <c r="BW133" s="286"/>
      <c r="BX133" s="284"/>
      <c r="BY133" s="285"/>
      <c r="BZ133" s="285"/>
      <c r="CA133" s="285"/>
      <c r="CB133" s="285"/>
      <c r="CC133" s="285"/>
      <c r="CD133" s="285"/>
      <c r="CE133" s="285"/>
      <c r="CF133" s="285"/>
      <c r="CG133" s="285"/>
      <c r="CH133" s="285"/>
      <c r="CI133" s="285"/>
      <c r="CJ133" s="285"/>
      <c r="CK133" s="285"/>
      <c r="CL133" s="285"/>
      <c r="CM133" s="285"/>
    </row>
    <row r="134" spans="1:91" ht="22.5" customHeight="1" x14ac:dyDescent="0.2">
      <c r="A134" s="126" t="s">
        <v>98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8"/>
      <c r="S134" s="89"/>
      <c r="T134" s="90"/>
      <c r="U134" s="90"/>
      <c r="V134" s="90"/>
      <c r="W134" s="90"/>
      <c r="X134" s="91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7"/>
      <c r="AX134" s="35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7"/>
      <c r="BX134" s="35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</row>
    <row r="135" spans="1:91" ht="24.95" customHeight="1" x14ac:dyDescent="0.2">
      <c r="A135" s="126" t="s">
        <v>99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8"/>
      <c r="S135" s="89"/>
      <c r="T135" s="90"/>
      <c r="U135" s="90"/>
      <c r="V135" s="90"/>
      <c r="W135" s="90"/>
      <c r="X135" s="91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7"/>
      <c r="AX135" s="35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7"/>
      <c r="BX135" s="35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</row>
    <row r="136" spans="1:91" ht="37.5" customHeight="1" x14ac:dyDescent="0.2">
      <c r="A136" s="126" t="s">
        <v>100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8"/>
      <c r="S136" s="101"/>
      <c r="T136" s="102"/>
      <c r="U136" s="102"/>
      <c r="V136" s="102"/>
      <c r="W136" s="102"/>
      <c r="X136" s="103"/>
      <c r="Y136" s="284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86"/>
      <c r="AX136" s="284"/>
      <c r="AY136" s="285"/>
      <c r="AZ136" s="285"/>
      <c r="BA136" s="285"/>
      <c r="BB136" s="285"/>
      <c r="BC136" s="285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6"/>
      <c r="BX136" s="284"/>
      <c r="BY136" s="285"/>
      <c r="BZ136" s="285"/>
      <c r="CA136" s="285"/>
      <c r="CB136" s="285"/>
      <c r="CC136" s="285"/>
      <c r="CD136" s="285"/>
      <c r="CE136" s="285"/>
      <c r="CF136" s="285"/>
      <c r="CG136" s="285"/>
      <c r="CH136" s="285"/>
      <c r="CI136" s="285"/>
      <c r="CJ136" s="285"/>
      <c r="CK136" s="285"/>
      <c r="CL136" s="285"/>
      <c r="CM136" s="285"/>
    </row>
    <row r="137" spans="1:91" x14ac:dyDescent="0.2">
      <c r="A137" s="126" t="s">
        <v>101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8"/>
      <c r="S137" s="89"/>
      <c r="T137" s="90"/>
      <c r="U137" s="90"/>
      <c r="V137" s="90"/>
      <c r="W137" s="90"/>
      <c r="X137" s="91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7"/>
      <c r="AX137" s="35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7"/>
      <c r="BX137" s="35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</row>
    <row r="138" spans="1:91" ht="24.95" customHeight="1" x14ac:dyDescent="0.2">
      <c r="A138" s="92" t="s">
        <v>102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4"/>
      <c r="S138" s="143">
        <v>2140</v>
      </c>
      <c r="T138" s="144"/>
      <c r="U138" s="144"/>
      <c r="V138" s="144"/>
      <c r="W138" s="144"/>
      <c r="X138" s="145"/>
      <c r="Y138" s="352">
        <v>10562590.16</v>
      </c>
      <c r="Z138" s="353"/>
      <c r="AA138" s="353"/>
      <c r="AB138" s="353"/>
      <c r="AC138" s="353"/>
      <c r="AD138" s="353"/>
      <c r="AE138" s="353"/>
      <c r="AF138" s="353"/>
      <c r="AG138" s="353"/>
      <c r="AH138" s="353"/>
      <c r="AI138" s="353"/>
      <c r="AJ138" s="353"/>
      <c r="AK138" s="353"/>
      <c r="AL138" s="353"/>
      <c r="AM138" s="353"/>
      <c r="AN138" s="353"/>
      <c r="AO138" s="353"/>
      <c r="AP138" s="353"/>
      <c r="AQ138" s="353"/>
      <c r="AR138" s="353"/>
      <c r="AS138" s="353"/>
      <c r="AT138" s="353"/>
      <c r="AU138" s="353"/>
      <c r="AV138" s="353"/>
      <c r="AW138" s="354"/>
      <c r="AX138" s="146">
        <v>0</v>
      </c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8"/>
      <c r="BX138" s="146">
        <v>0</v>
      </c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</row>
    <row r="139" spans="1:91" ht="19.5" customHeight="1" x14ac:dyDescent="0.2">
      <c r="A139" s="122" t="s">
        <v>103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</row>
    <row r="140" spans="1:91" ht="23.1" customHeight="1" x14ac:dyDescent="0.2">
      <c r="A140" s="355" t="s">
        <v>104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1"/>
      <c r="Q140" s="110" t="s">
        <v>2</v>
      </c>
      <c r="R140" s="111"/>
      <c r="S140" s="111"/>
      <c r="T140" s="111"/>
      <c r="U140" s="112"/>
      <c r="V140" s="240" t="s">
        <v>105</v>
      </c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2"/>
      <c r="BH140" s="41" t="s">
        <v>106</v>
      </c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</row>
    <row r="141" spans="1:91" ht="59.1" customHeight="1" x14ac:dyDescent="0.2">
      <c r="A141" s="356"/>
      <c r="B141" s="357"/>
      <c r="C141" s="357"/>
      <c r="D141" s="357"/>
      <c r="E141" s="357"/>
      <c r="F141" s="357"/>
      <c r="G141" s="357"/>
      <c r="H141" s="357"/>
      <c r="I141" s="357"/>
      <c r="J141" s="357"/>
      <c r="K141" s="357"/>
      <c r="L141" s="357"/>
      <c r="M141" s="357"/>
      <c r="N141" s="357"/>
      <c r="O141" s="357"/>
      <c r="P141" s="358"/>
      <c r="Q141" s="113"/>
      <c r="R141" s="114"/>
      <c r="S141" s="114"/>
      <c r="T141" s="114"/>
      <c r="U141" s="115"/>
      <c r="V141" s="41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3"/>
      <c r="AI141" s="41" t="s">
        <v>358</v>
      </c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30"/>
      <c r="AT141" s="41" t="s">
        <v>341</v>
      </c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30"/>
      <c r="BH141" s="41" t="s">
        <v>335</v>
      </c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30"/>
      <c r="BV141" s="41" t="s">
        <v>338</v>
      </c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30"/>
      <c r="CH141" s="41" t="s">
        <v>341</v>
      </c>
      <c r="CI141" s="129"/>
      <c r="CJ141" s="129"/>
      <c r="CK141" s="129"/>
      <c r="CL141" s="129"/>
      <c r="CM141" s="129"/>
    </row>
    <row r="142" spans="1:91" ht="24.6" customHeight="1" x14ac:dyDescent="0.2">
      <c r="A142" s="269" t="s">
        <v>196</v>
      </c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  <c r="P142" s="345"/>
      <c r="Q142" s="52">
        <v>2140</v>
      </c>
      <c r="R142" s="53"/>
      <c r="S142" s="53"/>
      <c r="T142" s="53"/>
      <c r="U142" s="54"/>
      <c r="V142" s="349">
        <v>34901957.18</v>
      </c>
      <c r="W142" s="350"/>
      <c r="X142" s="350"/>
      <c r="Y142" s="350"/>
      <c r="Z142" s="350"/>
      <c r="AA142" s="350"/>
      <c r="AB142" s="350"/>
      <c r="AC142" s="350"/>
      <c r="AD142" s="350"/>
      <c r="AE142" s="350"/>
      <c r="AF142" s="350"/>
      <c r="AG142" s="350"/>
      <c r="AH142" s="351"/>
      <c r="AI142" s="55"/>
      <c r="AJ142" s="56"/>
      <c r="AK142" s="56"/>
      <c r="AL142" s="56"/>
      <c r="AM142" s="56"/>
      <c r="AN142" s="56"/>
      <c r="AO142" s="56"/>
      <c r="AP142" s="56"/>
      <c r="AQ142" s="56"/>
      <c r="AR142" s="56"/>
      <c r="AS142" s="57"/>
      <c r="AT142" s="55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7"/>
      <c r="BH142" s="55">
        <f>V142*22%</f>
        <v>7678430.5795999998</v>
      </c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7"/>
      <c r="BV142" s="55">
        <f>AI142*22%</f>
        <v>0</v>
      </c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7"/>
      <c r="CH142" s="55">
        <f>AT142*22%</f>
        <v>0</v>
      </c>
      <c r="CI142" s="56"/>
      <c r="CJ142" s="56"/>
      <c r="CK142" s="56"/>
      <c r="CL142" s="56"/>
      <c r="CM142" s="56"/>
    </row>
    <row r="143" spans="1:91" x14ac:dyDescent="0.2">
      <c r="A143" s="126" t="s">
        <v>107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8"/>
      <c r="Q143" s="38"/>
      <c r="R143" s="39"/>
      <c r="S143" s="39"/>
      <c r="T143" s="39"/>
      <c r="U143" s="40"/>
      <c r="V143" s="35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7"/>
      <c r="AI143" s="35"/>
      <c r="AJ143" s="36"/>
      <c r="AK143" s="36"/>
      <c r="AL143" s="36"/>
      <c r="AM143" s="36"/>
      <c r="AN143" s="36"/>
      <c r="AO143" s="36"/>
      <c r="AP143" s="36"/>
      <c r="AQ143" s="36"/>
      <c r="AR143" s="36"/>
      <c r="AS143" s="37"/>
      <c r="AT143" s="35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7"/>
      <c r="BH143" s="35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7"/>
      <c r="BV143" s="35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7"/>
      <c r="CH143" s="35"/>
      <c r="CI143" s="36"/>
      <c r="CJ143" s="36"/>
      <c r="CK143" s="36"/>
      <c r="CL143" s="36"/>
      <c r="CM143" s="36"/>
    </row>
    <row r="144" spans="1:91" ht="36" customHeight="1" x14ac:dyDescent="0.2">
      <c r="A144" s="269" t="s">
        <v>108</v>
      </c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1"/>
      <c r="Q144" s="52">
        <v>2140</v>
      </c>
      <c r="R144" s="53"/>
      <c r="S144" s="53"/>
      <c r="T144" s="53"/>
      <c r="U144" s="54"/>
      <c r="V144" s="349">
        <v>34901957.18</v>
      </c>
      <c r="W144" s="350"/>
      <c r="X144" s="350"/>
      <c r="Y144" s="350"/>
      <c r="Z144" s="350"/>
      <c r="AA144" s="350"/>
      <c r="AB144" s="350"/>
      <c r="AC144" s="350"/>
      <c r="AD144" s="350"/>
      <c r="AE144" s="350"/>
      <c r="AF144" s="350"/>
      <c r="AG144" s="350"/>
      <c r="AH144" s="351"/>
      <c r="AI144" s="55">
        <f>AI145</f>
        <v>0</v>
      </c>
      <c r="AJ144" s="56"/>
      <c r="AK144" s="56"/>
      <c r="AL144" s="56"/>
      <c r="AM144" s="56"/>
      <c r="AN144" s="56"/>
      <c r="AO144" s="56"/>
      <c r="AP144" s="56"/>
      <c r="AQ144" s="56"/>
      <c r="AR144" s="56"/>
      <c r="AS144" s="57"/>
      <c r="AT144" s="55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7"/>
      <c r="BH144" s="55">
        <f>BH145+BH146+BH147+BH148+BH149</f>
        <v>1104159.7643599999</v>
      </c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7"/>
      <c r="BV144" s="55">
        <f>BV145+BV146+BV147+BV148+BV149</f>
        <v>0</v>
      </c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7"/>
      <c r="CH144" s="55">
        <f>CH145+CH146+CH147+CH148+CH149</f>
        <v>0</v>
      </c>
      <c r="CI144" s="56"/>
      <c r="CJ144" s="56"/>
      <c r="CK144" s="56"/>
      <c r="CL144" s="56"/>
      <c r="CM144" s="56"/>
    </row>
    <row r="145" spans="1:91" ht="48" customHeight="1" x14ac:dyDescent="0.2">
      <c r="A145" s="126" t="s">
        <v>197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3"/>
      <c r="Q145" s="38">
        <v>2140</v>
      </c>
      <c r="R145" s="39"/>
      <c r="S145" s="39"/>
      <c r="T145" s="39"/>
      <c r="U145" s="40"/>
      <c r="V145" s="346">
        <v>34901957.18</v>
      </c>
      <c r="W145" s="347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8"/>
      <c r="AI145" s="35"/>
      <c r="AJ145" s="36"/>
      <c r="AK145" s="36"/>
      <c r="AL145" s="36"/>
      <c r="AM145" s="36"/>
      <c r="AN145" s="36"/>
      <c r="AO145" s="36"/>
      <c r="AP145" s="36"/>
      <c r="AQ145" s="36"/>
      <c r="AR145" s="36"/>
      <c r="AS145" s="37"/>
      <c r="AT145" s="35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7"/>
      <c r="BH145" s="35">
        <v>1034355.85</v>
      </c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7"/>
      <c r="BV145" s="35">
        <v>0</v>
      </c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7"/>
      <c r="CH145" s="35">
        <v>0</v>
      </c>
      <c r="CI145" s="36"/>
      <c r="CJ145" s="36"/>
      <c r="CK145" s="36"/>
      <c r="CL145" s="36"/>
      <c r="CM145" s="36"/>
    </row>
    <row r="146" spans="1:91" ht="35.1" customHeight="1" x14ac:dyDescent="0.2">
      <c r="A146" s="126" t="s">
        <v>198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3"/>
      <c r="Q146" s="38">
        <v>2140</v>
      </c>
      <c r="R146" s="39"/>
      <c r="S146" s="39"/>
      <c r="T146" s="39"/>
      <c r="U146" s="40"/>
      <c r="V146" s="35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7"/>
      <c r="AI146" s="35"/>
      <c r="AJ146" s="36"/>
      <c r="AK146" s="36"/>
      <c r="AL146" s="36"/>
      <c r="AM146" s="36"/>
      <c r="AN146" s="36"/>
      <c r="AO146" s="36"/>
      <c r="AP146" s="36"/>
      <c r="AQ146" s="36"/>
      <c r="AR146" s="36"/>
      <c r="AS146" s="37"/>
      <c r="AT146" s="35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7"/>
      <c r="BH146" s="35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7"/>
      <c r="BV146" s="35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7"/>
      <c r="CH146" s="35"/>
      <c r="CI146" s="36"/>
      <c r="CJ146" s="36"/>
      <c r="CK146" s="36"/>
      <c r="CL146" s="36"/>
      <c r="CM146" s="36"/>
    </row>
    <row r="147" spans="1:91" ht="48" customHeight="1" x14ac:dyDescent="0.2">
      <c r="A147" s="126" t="s">
        <v>109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8"/>
      <c r="Q147" s="38">
        <v>2140</v>
      </c>
      <c r="R147" s="39"/>
      <c r="S147" s="39"/>
      <c r="T147" s="39"/>
      <c r="U147" s="40"/>
      <c r="V147" s="346">
        <v>34901957.18</v>
      </c>
      <c r="W147" s="347"/>
      <c r="X147" s="347"/>
      <c r="Y147" s="347"/>
      <c r="Z147" s="347"/>
      <c r="AA147" s="347"/>
      <c r="AB147" s="347"/>
      <c r="AC147" s="347"/>
      <c r="AD147" s="347"/>
      <c r="AE147" s="347"/>
      <c r="AF147" s="347"/>
      <c r="AG147" s="347"/>
      <c r="AH147" s="348"/>
      <c r="AI147" s="35"/>
      <c r="AJ147" s="36"/>
      <c r="AK147" s="36"/>
      <c r="AL147" s="36"/>
      <c r="AM147" s="36"/>
      <c r="AN147" s="36"/>
      <c r="AO147" s="36"/>
      <c r="AP147" s="36"/>
      <c r="AQ147" s="36"/>
      <c r="AR147" s="36"/>
      <c r="AS147" s="37"/>
      <c r="AT147" s="35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7"/>
      <c r="BH147" s="35">
        <f>V147*0.2%</f>
        <v>69803.914359999995</v>
      </c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7"/>
      <c r="BV147" s="35">
        <f>AI147*0.2%</f>
        <v>0</v>
      </c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7"/>
      <c r="CH147" s="35">
        <f>AT147*0.2%</f>
        <v>0</v>
      </c>
      <c r="CI147" s="36"/>
      <c r="CJ147" s="36"/>
      <c r="CK147" s="36"/>
      <c r="CL147" s="36"/>
      <c r="CM147" s="36"/>
    </row>
    <row r="148" spans="1:91" ht="48" customHeight="1" x14ac:dyDescent="0.2">
      <c r="A148" s="101" t="s">
        <v>110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3"/>
      <c r="Q148" s="38">
        <v>2140</v>
      </c>
      <c r="R148" s="39"/>
      <c r="S148" s="39"/>
      <c r="T148" s="39"/>
      <c r="U148" s="40"/>
      <c r="V148" s="35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7"/>
      <c r="AI148" s="35"/>
      <c r="AJ148" s="36"/>
      <c r="AK148" s="36"/>
      <c r="AL148" s="36"/>
      <c r="AM148" s="36"/>
      <c r="AN148" s="36"/>
      <c r="AO148" s="36"/>
      <c r="AP148" s="36"/>
      <c r="AQ148" s="36"/>
      <c r="AR148" s="36"/>
      <c r="AS148" s="37"/>
      <c r="AT148" s="35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7"/>
      <c r="BH148" s="35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7"/>
      <c r="BV148" s="35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7"/>
      <c r="CH148" s="35"/>
      <c r="CI148" s="36"/>
      <c r="CJ148" s="36"/>
      <c r="CK148" s="36"/>
      <c r="CL148" s="36"/>
      <c r="CM148" s="36"/>
    </row>
    <row r="149" spans="1:91" ht="48" customHeight="1" x14ac:dyDescent="0.2">
      <c r="A149" s="101" t="s">
        <v>110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3"/>
      <c r="Q149" s="38">
        <v>2140</v>
      </c>
      <c r="R149" s="39"/>
      <c r="S149" s="39"/>
      <c r="T149" s="39"/>
      <c r="U149" s="40"/>
      <c r="V149" s="35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7"/>
      <c r="AI149" s="35"/>
      <c r="AJ149" s="36"/>
      <c r="AK149" s="36"/>
      <c r="AL149" s="36"/>
      <c r="AM149" s="36"/>
      <c r="AN149" s="36"/>
      <c r="AO149" s="36"/>
      <c r="AP149" s="36"/>
      <c r="AQ149" s="36"/>
      <c r="AR149" s="36"/>
      <c r="AS149" s="37"/>
      <c r="AT149" s="35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7"/>
      <c r="BH149" s="35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7"/>
      <c r="BV149" s="35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7"/>
      <c r="CH149" s="35"/>
      <c r="CI149" s="36"/>
      <c r="CJ149" s="36"/>
      <c r="CK149" s="36"/>
      <c r="CL149" s="36"/>
      <c r="CM149" s="36"/>
    </row>
    <row r="150" spans="1:91" ht="36" customHeight="1" x14ac:dyDescent="0.2">
      <c r="A150" s="343" t="s">
        <v>111</v>
      </c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5"/>
      <c r="Q150" s="52">
        <v>2140</v>
      </c>
      <c r="R150" s="53"/>
      <c r="S150" s="53"/>
      <c r="T150" s="53"/>
      <c r="U150" s="54"/>
      <c r="V150" s="55">
        <v>34901957.18</v>
      </c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7"/>
      <c r="AI150" s="55">
        <f>AI151</f>
        <v>0</v>
      </c>
      <c r="AJ150" s="56"/>
      <c r="AK150" s="56"/>
      <c r="AL150" s="56"/>
      <c r="AM150" s="56"/>
      <c r="AN150" s="56"/>
      <c r="AO150" s="56"/>
      <c r="AP150" s="56"/>
      <c r="AQ150" s="56"/>
      <c r="AR150" s="56"/>
      <c r="AS150" s="57"/>
      <c r="AT150" s="55">
        <f>AT151</f>
        <v>0</v>
      </c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7"/>
      <c r="BH150" s="55">
        <f>BH151</f>
        <v>1779999.8161799998</v>
      </c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7"/>
      <c r="BV150" s="55">
        <f>SUM(BV151)</f>
        <v>0</v>
      </c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7"/>
      <c r="CH150" s="55">
        <f>SUM(CH151)</f>
        <v>0</v>
      </c>
      <c r="CI150" s="56"/>
      <c r="CJ150" s="56"/>
      <c r="CK150" s="56"/>
      <c r="CL150" s="56"/>
      <c r="CM150" s="56"/>
    </row>
    <row r="151" spans="1:91" ht="36" customHeight="1" x14ac:dyDescent="0.2">
      <c r="A151" s="101" t="s">
        <v>112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3"/>
      <c r="Q151" s="38">
        <v>2140</v>
      </c>
      <c r="R151" s="39"/>
      <c r="S151" s="39"/>
      <c r="T151" s="39"/>
      <c r="U151" s="40"/>
      <c r="V151" s="346">
        <v>34901957.18</v>
      </c>
      <c r="W151" s="347"/>
      <c r="X151" s="347"/>
      <c r="Y151" s="347"/>
      <c r="Z151" s="347"/>
      <c r="AA151" s="347"/>
      <c r="AB151" s="347"/>
      <c r="AC151" s="347"/>
      <c r="AD151" s="347"/>
      <c r="AE151" s="347"/>
      <c r="AF151" s="347"/>
      <c r="AG151" s="347"/>
      <c r="AH151" s="348"/>
      <c r="AI151" s="35"/>
      <c r="AJ151" s="36"/>
      <c r="AK151" s="36"/>
      <c r="AL151" s="36"/>
      <c r="AM151" s="36"/>
      <c r="AN151" s="36"/>
      <c r="AO151" s="36"/>
      <c r="AP151" s="36"/>
      <c r="AQ151" s="36"/>
      <c r="AR151" s="36"/>
      <c r="AS151" s="37"/>
      <c r="AT151" s="35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7"/>
      <c r="BH151" s="35">
        <f>V151*5.1%</f>
        <v>1779999.8161799998</v>
      </c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7"/>
      <c r="BV151" s="35">
        <f>AI151*5.1%</f>
        <v>0</v>
      </c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7"/>
      <c r="CH151" s="35">
        <f>AT151*5.1%</f>
        <v>0</v>
      </c>
      <c r="CI151" s="36"/>
      <c r="CJ151" s="36"/>
      <c r="CK151" s="36"/>
      <c r="CL151" s="36"/>
      <c r="CM151" s="36"/>
    </row>
    <row r="152" spans="1:91" x14ac:dyDescent="0.2">
      <c r="A152" s="92" t="s">
        <v>27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143">
        <v>2140</v>
      </c>
      <c r="R152" s="144"/>
      <c r="S152" s="144"/>
      <c r="T152" s="144"/>
      <c r="U152" s="145"/>
      <c r="V152" s="119" t="s">
        <v>24</v>
      </c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1"/>
      <c r="AI152" s="119" t="s">
        <v>24</v>
      </c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1"/>
      <c r="AT152" s="119" t="s">
        <v>24</v>
      </c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1"/>
      <c r="BH152" s="339">
        <f>BH142+BH144+BH150</f>
        <v>10562590.16014</v>
      </c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5"/>
      <c r="BV152" s="339">
        <f>BV142+BV144+BV150</f>
        <v>0</v>
      </c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5"/>
      <c r="CH152" s="339">
        <f>CH142+CH144+CH150</f>
        <v>0</v>
      </c>
      <c r="CI152" s="144"/>
      <c r="CJ152" s="144"/>
      <c r="CK152" s="144"/>
      <c r="CL152" s="144"/>
      <c r="CM152" s="144"/>
    </row>
    <row r="153" spans="1:91" ht="30" customHeight="1" x14ac:dyDescent="0.2">
      <c r="A153" s="165" t="s">
        <v>214</v>
      </c>
      <c r="B153" s="340"/>
      <c r="C153" s="340"/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40"/>
      <c r="W153" s="340"/>
      <c r="X153" s="340"/>
      <c r="Y153" s="340"/>
      <c r="Z153" s="340"/>
      <c r="AA153" s="340"/>
      <c r="AB153" s="340"/>
      <c r="AC153" s="340"/>
      <c r="AD153" s="340"/>
      <c r="AE153" s="340"/>
      <c r="AF153" s="340"/>
      <c r="AG153" s="340"/>
      <c r="AH153" s="340"/>
      <c r="AI153" s="340"/>
      <c r="AJ153" s="340"/>
      <c r="AK153" s="340"/>
      <c r="AL153" s="340"/>
      <c r="AM153" s="340"/>
      <c r="AN153" s="340"/>
      <c r="AO153" s="340"/>
      <c r="AP153" s="340"/>
      <c r="AQ153" s="340"/>
      <c r="AR153" s="340"/>
      <c r="AS153" s="340"/>
      <c r="AT153" s="340"/>
      <c r="AU153" s="340"/>
      <c r="AV153" s="340"/>
      <c r="AW153" s="340"/>
      <c r="AX153" s="340"/>
      <c r="AY153" s="340"/>
      <c r="AZ153" s="340"/>
      <c r="BA153" s="340"/>
      <c r="BB153" s="340"/>
      <c r="BC153" s="340"/>
      <c r="BD153" s="340"/>
      <c r="BE153" s="340"/>
      <c r="BF153" s="340"/>
      <c r="BG153" s="340"/>
      <c r="BH153" s="340"/>
      <c r="BI153" s="340"/>
      <c r="BJ153" s="340"/>
      <c r="BK153" s="340"/>
      <c r="BL153" s="340"/>
      <c r="BM153" s="340"/>
      <c r="BN153" s="340"/>
      <c r="BO153" s="340"/>
      <c r="BP153" s="340"/>
      <c r="BQ153" s="340"/>
      <c r="BR153" s="340"/>
      <c r="BS153" s="340"/>
      <c r="BT153" s="340"/>
      <c r="BU153" s="340"/>
      <c r="BV153" s="340"/>
      <c r="BW153" s="340"/>
      <c r="BX153" s="340"/>
      <c r="BY153" s="340"/>
      <c r="BZ153" s="340"/>
      <c r="CA153" s="340"/>
      <c r="CB153" s="340"/>
      <c r="CC153" s="340"/>
      <c r="CD153" s="340"/>
      <c r="CE153" s="340"/>
      <c r="CF153" s="340"/>
      <c r="CG153" s="340"/>
      <c r="CH153" s="340"/>
      <c r="CI153" s="340"/>
      <c r="CJ153" s="340"/>
      <c r="CK153" s="340"/>
      <c r="CL153" s="340"/>
      <c r="CM153" s="340"/>
    </row>
    <row r="154" spans="1:91" ht="15.75" customHeight="1" x14ac:dyDescent="0.2">
      <c r="A154" s="194" t="s">
        <v>215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</row>
    <row r="155" spans="1:91" x14ac:dyDescent="0.2">
      <c r="A155" s="194" t="s">
        <v>113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</row>
    <row r="156" spans="1:91" ht="24.6" customHeight="1" x14ac:dyDescent="0.2">
      <c r="A156" s="41" t="s">
        <v>85</v>
      </c>
      <c r="B156" s="42"/>
      <c r="C156" s="42"/>
      <c r="D156" s="42"/>
      <c r="E156" s="42"/>
      <c r="F156" s="43"/>
      <c r="G156" s="237" t="s">
        <v>114</v>
      </c>
      <c r="H156" s="238"/>
      <c r="I156" s="238"/>
      <c r="J156" s="238"/>
      <c r="K156" s="238"/>
      <c r="L156" s="238"/>
      <c r="M156" s="238"/>
      <c r="N156" s="238"/>
      <c r="O156" s="238"/>
      <c r="P156" s="239"/>
      <c r="Q156" s="41" t="s">
        <v>115</v>
      </c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3"/>
      <c r="AF156" s="41" t="s">
        <v>116</v>
      </c>
      <c r="AG156" s="42"/>
      <c r="AH156" s="42"/>
      <c r="AI156" s="42"/>
      <c r="AJ156" s="42"/>
      <c r="AK156" s="42"/>
      <c r="AL156" s="42"/>
      <c r="AM156" s="42"/>
      <c r="AN156" s="43"/>
      <c r="AO156" s="123" t="s">
        <v>117</v>
      </c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5"/>
      <c r="AZ156" s="341" t="s">
        <v>118</v>
      </c>
      <c r="BA156" s="342"/>
      <c r="BB156" s="342"/>
      <c r="BC156" s="342"/>
      <c r="BD156" s="342"/>
      <c r="BE156" s="342"/>
      <c r="BF156" s="342"/>
      <c r="BG156" s="342"/>
      <c r="BH156" s="342"/>
      <c r="BI156" s="342"/>
      <c r="BJ156" s="342"/>
      <c r="BK156" s="342"/>
      <c r="BL156" s="342"/>
      <c r="BM156" s="342"/>
      <c r="BN156" s="342"/>
      <c r="BO156" s="342"/>
      <c r="BP156" s="342"/>
      <c r="BQ156" s="342"/>
      <c r="BR156" s="342"/>
      <c r="BS156" s="342"/>
      <c r="BT156" s="342"/>
      <c r="BU156" s="342"/>
      <c r="BV156" s="342"/>
      <c r="BW156" s="342"/>
      <c r="BX156" s="342"/>
      <c r="BY156" s="342"/>
      <c r="BZ156" s="342"/>
      <c r="CA156" s="342"/>
      <c r="CB156" s="342"/>
      <c r="CC156" s="342"/>
      <c r="CD156" s="342"/>
      <c r="CE156" s="342"/>
      <c r="CF156" s="342"/>
      <c r="CG156" s="342"/>
      <c r="CH156" s="342"/>
      <c r="CI156" s="342"/>
      <c r="CJ156" s="342"/>
      <c r="CK156" s="342"/>
      <c r="CL156" s="342"/>
      <c r="CM156" s="342"/>
    </row>
    <row r="157" spans="1:91" ht="14.1" customHeight="1" x14ac:dyDescent="0.2">
      <c r="A157" s="32"/>
      <c r="B157" s="33"/>
      <c r="C157" s="33"/>
      <c r="D157" s="33"/>
      <c r="E157" s="33"/>
      <c r="F157" s="34"/>
      <c r="G157" s="32"/>
      <c r="H157" s="33"/>
      <c r="I157" s="33"/>
      <c r="J157" s="33"/>
      <c r="K157" s="33"/>
      <c r="L157" s="33"/>
      <c r="M157" s="33"/>
      <c r="N157" s="33"/>
      <c r="O157" s="33"/>
      <c r="P157" s="34"/>
      <c r="Q157" s="32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4"/>
      <c r="AF157" s="32"/>
      <c r="AG157" s="33"/>
      <c r="AH157" s="33"/>
      <c r="AI157" s="33"/>
      <c r="AJ157" s="33"/>
      <c r="AK157" s="33"/>
      <c r="AL157" s="33"/>
      <c r="AM157" s="33"/>
      <c r="AN157" s="34"/>
      <c r="AO157" s="32"/>
      <c r="AP157" s="33"/>
      <c r="AQ157" s="33"/>
      <c r="AR157" s="33"/>
      <c r="AS157" s="33"/>
      <c r="AT157" s="33"/>
      <c r="AU157" s="33"/>
      <c r="AV157" s="33"/>
      <c r="AW157" s="33"/>
      <c r="AX157" s="33"/>
      <c r="AY157" s="34"/>
      <c r="AZ157" s="32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</row>
    <row r="158" spans="1:91" ht="14.1" customHeight="1" x14ac:dyDescent="0.2">
      <c r="A158" s="46"/>
      <c r="B158" s="138"/>
      <c r="C158" s="138"/>
      <c r="D158" s="138"/>
      <c r="E158" s="138"/>
      <c r="F158" s="139"/>
      <c r="G158" s="92" t="s">
        <v>95</v>
      </c>
      <c r="H158" s="93"/>
      <c r="I158" s="93"/>
      <c r="J158" s="93"/>
      <c r="K158" s="93"/>
      <c r="L158" s="93"/>
      <c r="M158" s="93"/>
      <c r="N158" s="93"/>
      <c r="O158" s="93"/>
      <c r="P158" s="94"/>
      <c r="Q158" s="119" t="s">
        <v>96</v>
      </c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1"/>
      <c r="AF158" s="119" t="s">
        <v>96</v>
      </c>
      <c r="AG158" s="120"/>
      <c r="AH158" s="120"/>
      <c r="AI158" s="120"/>
      <c r="AJ158" s="120"/>
      <c r="AK158" s="120"/>
      <c r="AL158" s="120"/>
      <c r="AM158" s="120"/>
      <c r="AN158" s="121"/>
      <c r="AO158" s="119" t="s">
        <v>96</v>
      </c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1"/>
      <c r="AZ158" s="46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</row>
    <row r="159" spans="1:91" ht="19.5" customHeight="1" x14ac:dyDescent="0.2">
      <c r="A159" s="194" t="s">
        <v>119</v>
      </c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</row>
    <row r="160" spans="1:91" ht="38.450000000000003" customHeight="1" x14ac:dyDescent="0.2">
      <c r="A160" s="219" t="s">
        <v>85</v>
      </c>
      <c r="B160" s="264"/>
      <c r="C160" s="264"/>
      <c r="D160" s="264"/>
      <c r="E160" s="264"/>
      <c r="F160" s="265"/>
      <c r="G160" s="104" t="s">
        <v>114</v>
      </c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6"/>
      <c r="AC160" s="333" t="s">
        <v>199</v>
      </c>
      <c r="AD160" s="334"/>
      <c r="AE160" s="334"/>
      <c r="AF160" s="334"/>
      <c r="AG160" s="334"/>
      <c r="AH160" s="334"/>
      <c r="AI160" s="334"/>
      <c r="AJ160" s="334"/>
      <c r="AK160" s="334"/>
      <c r="AL160" s="334"/>
      <c r="AM160" s="334"/>
      <c r="AN160" s="335"/>
      <c r="AO160" s="98" t="s">
        <v>200</v>
      </c>
      <c r="AP160" s="99"/>
      <c r="AQ160" s="99"/>
      <c r="AR160" s="99"/>
      <c r="AS160" s="99"/>
      <c r="AT160" s="99"/>
      <c r="AU160" s="99"/>
      <c r="AV160" s="99"/>
      <c r="AW160" s="99"/>
      <c r="AX160" s="99"/>
      <c r="AY160" s="100"/>
      <c r="AZ160" s="333" t="s">
        <v>201</v>
      </c>
      <c r="BA160" s="334"/>
      <c r="BB160" s="334"/>
      <c r="BC160" s="334"/>
      <c r="BD160" s="334"/>
      <c r="BE160" s="334"/>
      <c r="BF160" s="334"/>
      <c r="BG160" s="334"/>
      <c r="BH160" s="334"/>
      <c r="BI160" s="334"/>
      <c r="BJ160" s="335"/>
      <c r="BK160" s="336" t="s">
        <v>118</v>
      </c>
      <c r="BL160" s="337"/>
      <c r="BM160" s="337"/>
      <c r="BN160" s="337"/>
      <c r="BO160" s="337"/>
      <c r="BP160" s="337"/>
      <c r="BQ160" s="337"/>
      <c r="BR160" s="337"/>
      <c r="BS160" s="337"/>
      <c r="BT160" s="337"/>
      <c r="BU160" s="337"/>
      <c r="BV160" s="337"/>
      <c r="BW160" s="337"/>
      <c r="BX160" s="337"/>
      <c r="BY160" s="337"/>
      <c r="BZ160" s="337"/>
      <c r="CA160" s="337"/>
      <c r="CB160" s="337"/>
      <c r="CC160" s="337"/>
      <c r="CD160" s="337"/>
      <c r="CE160" s="337"/>
      <c r="CF160" s="337"/>
      <c r="CG160" s="337"/>
      <c r="CH160" s="337"/>
      <c r="CI160" s="337"/>
      <c r="CJ160" s="337"/>
      <c r="CK160" s="337"/>
      <c r="CL160" s="337"/>
      <c r="CM160" s="338"/>
    </row>
    <row r="161" spans="1:91" ht="15.95" customHeight="1" x14ac:dyDescent="0.2">
      <c r="A161" s="32"/>
      <c r="B161" s="33"/>
      <c r="C161" s="33"/>
      <c r="D161" s="33"/>
      <c r="E161" s="33"/>
      <c r="F161" s="34"/>
      <c r="G161" s="32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4"/>
      <c r="AC161" s="32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4"/>
      <c r="AO161" s="32"/>
      <c r="AP161" s="33"/>
      <c r="AQ161" s="33"/>
      <c r="AR161" s="33"/>
      <c r="AS161" s="33"/>
      <c r="AT161" s="33"/>
      <c r="AU161" s="33"/>
      <c r="AV161" s="33"/>
      <c r="AW161" s="33"/>
      <c r="AX161" s="33"/>
      <c r="AY161" s="34"/>
      <c r="AZ161" s="32"/>
      <c r="BA161" s="33"/>
      <c r="BB161" s="33"/>
      <c r="BC161" s="33"/>
      <c r="BD161" s="33"/>
      <c r="BE161" s="33"/>
      <c r="BF161" s="33"/>
      <c r="BG161" s="33"/>
      <c r="BH161" s="33"/>
      <c r="BI161" s="33"/>
      <c r="BJ161" s="34"/>
      <c r="BK161" s="32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4"/>
    </row>
    <row r="162" spans="1:91" ht="15.95" customHeight="1" x14ac:dyDescent="0.2">
      <c r="A162" s="32"/>
      <c r="B162" s="33"/>
      <c r="C162" s="33"/>
      <c r="D162" s="33"/>
      <c r="E162" s="33"/>
      <c r="F162" s="34"/>
      <c r="G162" s="123" t="s">
        <v>95</v>
      </c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5"/>
      <c r="AC162" s="41" t="s">
        <v>96</v>
      </c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3"/>
      <c r="AO162" s="41" t="s">
        <v>96</v>
      </c>
      <c r="AP162" s="42"/>
      <c r="AQ162" s="42"/>
      <c r="AR162" s="42"/>
      <c r="AS162" s="42"/>
      <c r="AT162" s="42"/>
      <c r="AU162" s="42"/>
      <c r="AV162" s="42"/>
      <c r="AW162" s="42"/>
      <c r="AX162" s="42"/>
      <c r="AY162" s="43"/>
      <c r="AZ162" s="41" t="s">
        <v>96</v>
      </c>
      <c r="BA162" s="42"/>
      <c r="BB162" s="42"/>
      <c r="BC162" s="42"/>
      <c r="BD162" s="42"/>
      <c r="BE162" s="42"/>
      <c r="BF162" s="42"/>
      <c r="BG162" s="42"/>
      <c r="BH162" s="42"/>
      <c r="BI162" s="42"/>
      <c r="BJ162" s="43"/>
      <c r="BK162" s="32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4"/>
    </row>
    <row r="163" spans="1:91" ht="17.100000000000001" customHeight="1" x14ac:dyDescent="0.2">
      <c r="A163" s="194" t="s">
        <v>120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</row>
    <row r="164" spans="1:91" ht="12.75" x14ac:dyDescent="0.2">
      <c r="A164" s="240" t="s">
        <v>85</v>
      </c>
      <c r="B164" s="325"/>
      <c r="C164" s="325"/>
      <c r="D164" s="325"/>
      <c r="E164" s="325"/>
      <c r="F164" s="325"/>
      <c r="G164" s="326"/>
      <c r="H164" s="204" t="s">
        <v>1</v>
      </c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60"/>
      <c r="AC164" s="123" t="s">
        <v>121</v>
      </c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5"/>
      <c r="AS164" s="240" t="s">
        <v>122</v>
      </c>
      <c r="AT164" s="241"/>
      <c r="AU164" s="241"/>
      <c r="AV164" s="241"/>
      <c r="AW164" s="241"/>
      <c r="AX164" s="241"/>
      <c r="AY164" s="241"/>
      <c r="AZ164" s="241"/>
      <c r="BA164" s="241"/>
      <c r="BB164" s="241"/>
      <c r="BC164" s="241"/>
      <c r="BD164" s="241"/>
      <c r="BE164" s="241"/>
      <c r="BF164" s="241"/>
      <c r="BG164" s="241"/>
      <c r="BH164" s="241"/>
      <c r="BI164" s="241"/>
      <c r="BJ164" s="242"/>
      <c r="BK164" s="204" t="s">
        <v>123</v>
      </c>
      <c r="BL164" s="259"/>
      <c r="BM164" s="259"/>
      <c r="BN164" s="259"/>
      <c r="BO164" s="259"/>
      <c r="BP164" s="259"/>
      <c r="BQ164" s="259"/>
      <c r="BR164" s="259"/>
      <c r="BS164" s="259"/>
      <c r="BT164" s="259"/>
      <c r="BU164" s="259"/>
      <c r="BV164" s="259"/>
      <c r="BW164" s="259"/>
      <c r="BX164" s="259"/>
      <c r="BY164" s="259"/>
      <c r="BZ164" s="259"/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59"/>
      <c r="CM164" s="260"/>
    </row>
    <row r="165" spans="1:91" ht="13.5" customHeight="1" x14ac:dyDescent="0.2">
      <c r="A165" s="32"/>
      <c r="B165" s="44"/>
      <c r="C165" s="44"/>
      <c r="D165" s="44"/>
      <c r="E165" s="44"/>
      <c r="F165" s="44"/>
      <c r="G165" s="45"/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4"/>
      <c r="AC165" s="32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4"/>
      <c r="AS165" s="32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4"/>
      <c r="BK165" s="32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4"/>
    </row>
    <row r="166" spans="1:91" ht="13.5" customHeight="1" x14ac:dyDescent="0.2">
      <c r="A166" s="46"/>
      <c r="B166" s="47"/>
      <c r="C166" s="47"/>
      <c r="D166" s="47"/>
      <c r="E166" s="47"/>
      <c r="F166" s="47"/>
      <c r="G166" s="48"/>
      <c r="H166" s="92" t="s">
        <v>95</v>
      </c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4"/>
      <c r="AC166" s="119" t="s">
        <v>96</v>
      </c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1"/>
      <c r="AS166" s="119" t="s">
        <v>96</v>
      </c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1"/>
      <c r="BK166" s="46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8"/>
      <c r="CF166" s="138"/>
      <c r="CG166" s="138"/>
      <c r="CH166" s="138"/>
      <c r="CI166" s="138"/>
      <c r="CJ166" s="138"/>
      <c r="CK166" s="138"/>
      <c r="CL166" s="138"/>
      <c r="CM166" s="139"/>
    </row>
    <row r="167" spans="1:91" ht="15.6" customHeight="1" x14ac:dyDescent="0.2">
      <c r="A167" s="122" t="s">
        <v>124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</row>
    <row r="168" spans="1:91" ht="35.1" customHeight="1" x14ac:dyDescent="0.2">
      <c r="A168" s="123" t="s">
        <v>85</v>
      </c>
      <c r="B168" s="124"/>
      <c r="C168" s="125"/>
      <c r="D168" s="41" t="s">
        <v>125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3"/>
      <c r="X168" s="41" t="s">
        <v>126</v>
      </c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3"/>
      <c r="AS168" s="41" t="s">
        <v>127</v>
      </c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3"/>
      <c r="BU168" s="41" t="s">
        <v>128</v>
      </c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3"/>
    </row>
    <row r="169" spans="1:91" ht="13.5" customHeight="1" x14ac:dyDescent="0.2">
      <c r="A169" s="32">
        <v>1</v>
      </c>
      <c r="B169" s="33"/>
      <c r="C169" s="34"/>
      <c r="D169" s="32" t="s">
        <v>216</v>
      </c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4"/>
      <c r="X169" s="35">
        <v>16333272.720000001</v>
      </c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7"/>
      <c r="AS169" s="327">
        <v>2.2000000000000002</v>
      </c>
      <c r="AT169" s="328"/>
      <c r="AU169" s="328"/>
      <c r="AV169" s="328"/>
      <c r="AW169" s="328"/>
      <c r="AX169" s="328"/>
      <c r="AY169" s="328"/>
      <c r="AZ169" s="328"/>
      <c r="BA169" s="328"/>
      <c r="BB169" s="328"/>
      <c r="BC169" s="328"/>
      <c r="BD169" s="328"/>
      <c r="BE169" s="328"/>
      <c r="BF169" s="328"/>
      <c r="BG169" s="328"/>
      <c r="BH169" s="328"/>
      <c r="BI169" s="328"/>
      <c r="BJ169" s="328"/>
      <c r="BK169" s="328"/>
      <c r="BL169" s="328"/>
      <c r="BM169" s="328"/>
      <c r="BN169" s="328"/>
      <c r="BO169" s="328"/>
      <c r="BP169" s="328"/>
      <c r="BQ169" s="328"/>
      <c r="BR169" s="328"/>
      <c r="BS169" s="328"/>
      <c r="BT169" s="329"/>
      <c r="BU169" s="35">
        <v>364745</v>
      </c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7"/>
    </row>
    <row r="170" spans="1:91" ht="13.5" customHeight="1" x14ac:dyDescent="0.2">
      <c r="A170" s="32">
        <v>2</v>
      </c>
      <c r="B170" s="33"/>
      <c r="C170" s="34"/>
      <c r="D170" s="32" t="s">
        <v>217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4"/>
      <c r="X170" s="35">
        <v>67637666.659999996</v>
      </c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7"/>
      <c r="AS170" s="327">
        <v>1.5</v>
      </c>
      <c r="AT170" s="328"/>
      <c r="AU170" s="328"/>
      <c r="AV170" s="328"/>
      <c r="AW170" s="328"/>
      <c r="AX170" s="328"/>
      <c r="AY170" s="328"/>
      <c r="AZ170" s="328"/>
      <c r="BA170" s="328"/>
      <c r="BB170" s="328"/>
      <c r="BC170" s="328"/>
      <c r="BD170" s="328"/>
      <c r="BE170" s="328"/>
      <c r="BF170" s="328"/>
      <c r="BG170" s="328"/>
      <c r="BH170" s="328"/>
      <c r="BI170" s="328"/>
      <c r="BJ170" s="328"/>
      <c r="BK170" s="328"/>
      <c r="BL170" s="328"/>
      <c r="BM170" s="328"/>
      <c r="BN170" s="328"/>
      <c r="BO170" s="328"/>
      <c r="BP170" s="328"/>
      <c r="BQ170" s="328"/>
      <c r="BR170" s="328"/>
      <c r="BS170" s="328"/>
      <c r="BT170" s="329"/>
      <c r="BU170" s="35">
        <v>1014565</v>
      </c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7"/>
    </row>
    <row r="171" spans="1:91" ht="13.5" customHeight="1" x14ac:dyDescent="0.2">
      <c r="A171" s="32"/>
      <c r="B171" s="33"/>
      <c r="C171" s="34"/>
      <c r="D171" s="92" t="s">
        <v>95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4"/>
      <c r="X171" s="146">
        <f>SUM(X169:AR170)</f>
        <v>83970939.379999995</v>
      </c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8"/>
      <c r="AS171" s="330" t="s">
        <v>96</v>
      </c>
      <c r="AT171" s="331"/>
      <c r="AU171" s="331"/>
      <c r="AV171" s="331"/>
      <c r="AW171" s="331"/>
      <c r="AX171" s="331"/>
      <c r="AY171" s="331"/>
      <c r="AZ171" s="331"/>
      <c r="BA171" s="331"/>
      <c r="BB171" s="331"/>
      <c r="BC171" s="331"/>
      <c r="BD171" s="331"/>
      <c r="BE171" s="331"/>
      <c r="BF171" s="331"/>
      <c r="BG171" s="331"/>
      <c r="BH171" s="331"/>
      <c r="BI171" s="331"/>
      <c r="BJ171" s="331"/>
      <c r="BK171" s="331"/>
      <c r="BL171" s="331"/>
      <c r="BM171" s="331"/>
      <c r="BN171" s="331"/>
      <c r="BO171" s="331"/>
      <c r="BP171" s="331"/>
      <c r="BQ171" s="331"/>
      <c r="BR171" s="331"/>
      <c r="BS171" s="331"/>
      <c r="BT171" s="332"/>
      <c r="BU171" s="146">
        <f>SUM(BU169:CM170)</f>
        <v>1379310</v>
      </c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8"/>
    </row>
    <row r="172" spans="1:91" ht="17.100000000000001" customHeight="1" x14ac:dyDescent="0.2">
      <c r="A172" s="122" t="s">
        <v>129</v>
      </c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</row>
    <row r="173" spans="1:91" ht="48.6" customHeight="1" x14ac:dyDescent="0.2">
      <c r="A173" s="123" t="s">
        <v>85</v>
      </c>
      <c r="B173" s="124"/>
      <c r="C173" s="125"/>
      <c r="D173" s="167" t="s">
        <v>130</v>
      </c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30"/>
      <c r="AC173" s="167" t="s">
        <v>131</v>
      </c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30"/>
      <c r="AR173" s="41" t="s">
        <v>127</v>
      </c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3"/>
      <c r="BS173" s="41" t="s">
        <v>128</v>
      </c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3"/>
    </row>
    <row r="174" spans="1:91" ht="36" customHeight="1" x14ac:dyDescent="0.2">
      <c r="A174" s="32">
        <v>1</v>
      </c>
      <c r="B174" s="33"/>
      <c r="C174" s="34"/>
      <c r="D174" s="32" t="s">
        <v>261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4"/>
      <c r="AC174" s="35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7"/>
      <c r="AR174" s="38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40"/>
      <c r="BS174" s="35">
        <v>0</v>
      </c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7"/>
    </row>
    <row r="175" spans="1:91" ht="33.75" customHeight="1" x14ac:dyDescent="0.2">
      <c r="A175" s="32">
        <v>2</v>
      </c>
      <c r="B175" s="33"/>
      <c r="C175" s="34"/>
      <c r="D175" s="32" t="s">
        <v>262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4"/>
      <c r="AC175" s="35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7"/>
      <c r="AR175" s="38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40"/>
      <c r="BS175" s="35">
        <v>2000</v>
      </c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7"/>
    </row>
    <row r="176" spans="1:91" ht="21.75" customHeight="1" x14ac:dyDescent="0.2">
      <c r="A176" s="32">
        <v>3</v>
      </c>
      <c r="B176" s="33"/>
      <c r="C176" s="34"/>
      <c r="D176" s="32" t="s">
        <v>263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4"/>
      <c r="AC176" s="35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7"/>
      <c r="AR176" s="38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40"/>
      <c r="BS176" s="35">
        <v>1000</v>
      </c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7"/>
    </row>
    <row r="177" spans="1:91" ht="23.25" customHeight="1" x14ac:dyDescent="0.2">
      <c r="A177" s="32">
        <v>4</v>
      </c>
      <c r="B177" s="33"/>
      <c r="C177" s="34"/>
      <c r="D177" s="32" t="s">
        <v>359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4"/>
      <c r="AC177" s="35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7"/>
      <c r="AR177" s="38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40"/>
      <c r="BS177" s="35">
        <v>5000</v>
      </c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7"/>
    </row>
    <row r="178" spans="1:91" ht="21.75" customHeight="1" x14ac:dyDescent="0.2">
      <c r="A178" s="32">
        <v>5</v>
      </c>
      <c r="B178" s="33"/>
      <c r="C178" s="34"/>
      <c r="D178" s="32" t="s">
        <v>264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4"/>
      <c r="AC178" s="35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7"/>
      <c r="AR178" s="38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40"/>
      <c r="BS178" s="35">
        <v>25000</v>
      </c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7"/>
    </row>
    <row r="179" spans="1:91" ht="17.100000000000001" customHeight="1" x14ac:dyDescent="0.2">
      <c r="A179" s="46"/>
      <c r="B179" s="138"/>
      <c r="C179" s="139"/>
      <c r="D179" s="92" t="s">
        <v>95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4"/>
      <c r="AC179" s="146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8"/>
      <c r="AR179" s="119" t="s">
        <v>96</v>
      </c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1"/>
      <c r="BS179" s="146">
        <v>33000</v>
      </c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8"/>
    </row>
    <row r="180" spans="1:91" ht="17.100000000000001" customHeight="1" x14ac:dyDescent="0.2">
      <c r="A180" s="321" t="s">
        <v>132</v>
      </c>
      <c r="B180" s="321"/>
      <c r="C180" s="321"/>
      <c r="D180" s="321"/>
      <c r="E180" s="321"/>
      <c r="F180" s="321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  <c r="Z180" s="321"/>
      <c r="AA180" s="321"/>
      <c r="AB180" s="321"/>
      <c r="AC180" s="321"/>
      <c r="AD180" s="321"/>
      <c r="AE180" s="321"/>
      <c r="AF180" s="321"/>
      <c r="AG180" s="321"/>
      <c r="AH180" s="321"/>
      <c r="AI180" s="321"/>
      <c r="AJ180" s="321"/>
      <c r="AK180" s="321"/>
      <c r="AL180" s="321"/>
      <c r="AM180" s="321"/>
      <c r="AN180" s="321"/>
      <c r="AO180" s="321"/>
      <c r="AP180" s="321"/>
      <c r="AQ180" s="321"/>
      <c r="AR180" s="321"/>
      <c r="AS180" s="321"/>
      <c r="AT180" s="321"/>
      <c r="AU180" s="321"/>
      <c r="AV180" s="321"/>
      <c r="AW180" s="321"/>
      <c r="AX180" s="321"/>
      <c r="AY180" s="321"/>
      <c r="AZ180" s="321"/>
      <c r="BA180" s="321"/>
      <c r="BB180" s="321"/>
      <c r="BC180" s="321"/>
      <c r="BD180" s="321"/>
      <c r="BE180" s="321"/>
      <c r="BF180" s="321"/>
      <c r="BG180" s="321"/>
      <c r="BH180" s="321"/>
      <c r="BI180" s="321"/>
      <c r="BJ180" s="321"/>
      <c r="BK180" s="321"/>
      <c r="BL180" s="321"/>
      <c r="BM180" s="321"/>
      <c r="BN180" s="321"/>
      <c r="BO180" s="321"/>
      <c r="BP180" s="321"/>
      <c r="BQ180" s="321"/>
      <c r="BR180" s="321"/>
      <c r="BS180" s="321"/>
      <c r="BT180" s="321"/>
      <c r="BU180" s="321"/>
      <c r="BV180" s="321"/>
      <c r="BW180" s="321"/>
      <c r="BX180" s="321"/>
      <c r="BY180" s="321"/>
      <c r="BZ180" s="321"/>
      <c r="CA180" s="321"/>
      <c r="CB180" s="321"/>
      <c r="CC180" s="321"/>
      <c r="CD180" s="321"/>
      <c r="CE180" s="321"/>
      <c r="CF180" s="321"/>
      <c r="CG180" s="321"/>
      <c r="CH180" s="321"/>
      <c r="CI180" s="321"/>
      <c r="CJ180" s="321"/>
      <c r="CK180" s="321"/>
      <c r="CL180" s="321"/>
      <c r="CM180" s="321"/>
    </row>
    <row r="181" spans="1:91" ht="29.1" customHeight="1" x14ac:dyDescent="0.2">
      <c r="A181" s="123" t="s">
        <v>85</v>
      </c>
      <c r="B181" s="124"/>
      <c r="C181" s="125"/>
      <c r="D181" s="322" t="s">
        <v>1</v>
      </c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24"/>
      <c r="AC181" s="126" t="s">
        <v>121</v>
      </c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8"/>
      <c r="AR181" s="261" t="s">
        <v>122</v>
      </c>
      <c r="AS181" s="262"/>
      <c r="AT181" s="262"/>
      <c r="AU181" s="262"/>
      <c r="AV181" s="262"/>
      <c r="AW181" s="262"/>
      <c r="AX181" s="262"/>
      <c r="AY181" s="262"/>
      <c r="AZ181" s="262"/>
      <c r="BA181" s="262"/>
      <c r="BB181" s="262"/>
      <c r="BC181" s="262"/>
      <c r="BD181" s="262"/>
      <c r="BE181" s="262"/>
      <c r="BF181" s="262"/>
      <c r="BG181" s="262"/>
      <c r="BH181" s="262"/>
      <c r="BI181" s="262"/>
      <c r="BJ181" s="262"/>
      <c r="BK181" s="262"/>
      <c r="BL181" s="262"/>
      <c r="BM181" s="262"/>
      <c r="BN181" s="262"/>
      <c r="BO181" s="262"/>
      <c r="BP181" s="262"/>
      <c r="BQ181" s="262"/>
      <c r="BR181" s="263"/>
      <c r="BS181" s="204" t="s">
        <v>123</v>
      </c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60"/>
    </row>
    <row r="182" spans="1:91" ht="13.5" customHeight="1" x14ac:dyDescent="0.2">
      <c r="A182" s="32"/>
      <c r="B182" s="33"/>
      <c r="C182" s="34"/>
      <c r="D182" s="32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4"/>
      <c r="AC182" s="32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4"/>
      <c r="AR182" s="32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4"/>
      <c r="BS182" s="32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4"/>
    </row>
    <row r="183" spans="1:91" ht="15" customHeight="1" x14ac:dyDescent="0.2">
      <c r="A183" s="32"/>
      <c r="B183" s="33"/>
      <c r="C183" s="34"/>
      <c r="D183" s="32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4"/>
      <c r="AC183" s="32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4"/>
      <c r="AR183" s="32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4"/>
      <c r="BS183" s="32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4"/>
    </row>
    <row r="184" spans="1:91" ht="15" customHeight="1" x14ac:dyDescent="0.2">
      <c r="A184" s="46"/>
      <c r="B184" s="47"/>
      <c r="C184" s="48"/>
      <c r="D184" s="92" t="s">
        <v>95</v>
      </c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5"/>
      <c r="AC184" s="119" t="s">
        <v>96</v>
      </c>
      <c r="AD184" s="316"/>
      <c r="AE184" s="316"/>
      <c r="AF184" s="316"/>
      <c r="AG184" s="316"/>
      <c r="AH184" s="316"/>
      <c r="AI184" s="316"/>
      <c r="AJ184" s="316"/>
      <c r="AK184" s="316"/>
      <c r="AL184" s="316"/>
      <c r="AM184" s="316"/>
      <c r="AN184" s="316"/>
      <c r="AO184" s="316"/>
      <c r="AP184" s="316"/>
      <c r="AQ184" s="316"/>
      <c r="AR184" s="119" t="s">
        <v>24</v>
      </c>
      <c r="AS184" s="316"/>
      <c r="AT184" s="316"/>
      <c r="AU184" s="316"/>
      <c r="AV184" s="316"/>
      <c r="AW184" s="316"/>
      <c r="AX184" s="316"/>
      <c r="AY184" s="316"/>
      <c r="AZ184" s="316"/>
      <c r="BA184" s="316"/>
      <c r="BB184" s="316"/>
      <c r="BC184" s="316"/>
      <c r="BD184" s="316"/>
      <c r="BE184" s="316"/>
      <c r="BF184" s="316"/>
      <c r="BG184" s="316"/>
      <c r="BH184" s="316"/>
      <c r="BI184" s="316"/>
      <c r="BJ184" s="316"/>
      <c r="BK184" s="316"/>
      <c r="BL184" s="316"/>
      <c r="BM184" s="316"/>
      <c r="BN184" s="316"/>
      <c r="BO184" s="316"/>
      <c r="BP184" s="316"/>
      <c r="BQ184" s="316"/>
      <c r="BR184" s="317"/>
      <c r="BS184" s="318" t="s">
        <v>24</v>
      </c>
      <c r="BT184" s="319"/>
      <c r="BU184" s="319"/>
      <c r="BV184" s="319"/>
      <c r="BW184" s="319"/>
      <c r="BX184" s="319"/>
      <c r="BY184" s="319"/>
      <c r="BZ184" s="319"/>
      <c r="CA184" s="319"/>
      <c r="CB184" s="319"/>
      <c r="CC184" s="319"/>
      <c r="CD184" s="319"/>
      <c r="CE184" s="319"/>
      <c r="CF184" s="319"/>
      <c r="CG184" s="319"/>
      <c r="CH184" s="319"/>
      <c r="CI184" s="319"/>
      <c r="CJ184" s="319"/>
      <c r="CK184" s="319"/>
      <c r="CL184" s="319"/>
      <c r="CM184" s="320"/>
    </row>
    <row r="185" spans="1:91" ht="21" customHeight="1" x14ac:dyDescent="0.2">
      <c r="A185" s="122" t="s">
        <v>133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</row>
    <row r="186" spans="1:91" ht="24.95" customHeight="1" x14ac:dyDescent="0.2">
      <c r="A186" s="123" t="s">
        <v>85</v>
      </c>
      <c r="B186" s="124"/>
      <c r="C186" s="125"/>
      <c r="D186" s="261" t="s">
        <v>1</v>
      </c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3"/>
      <c r="AB186" s="240" t="s">
        <v>121</v>
      </c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  <c r="AR186" s="242"/>
      <c r="AS186" s="204" t="s">
        <v>122</v>
      </c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  <c r="BO186" s="259"/>
      <c r="BP186" s="259"/>
      <c r="BQ186" s="259"/>
      <c r="BR186" s="260"/>
      <c r="BS186" s="204" t="s">
        <v>123</v>
      </c>
      <c r="BT186" s="259"/>
      <c r="BU186" s="259"/>
      <c r="BV186" s="259"/>
      <c r="BW186" s="259"/>
      <c r="BX186" s="259"/>
      <c r="BY186" s="259"/>
      <c r="BZ186" s="259"/>
      <c r="CA186" s="259"/>
      <c r="CB186" s="259"/>
      <c r="CC186" s="259"/>
      <c r="CD186" s="259"/>
      <c r="CE186" s="259"/>
      <c r="CF186" s="259"/>
      <c r="CG186" s="259"/>
      <c r="CH186" s="259"/>
      <c r="CI186" s="259"/>
      <c r="CJ186" s="259"/>
      <c r="CK186" s="259"/>
      <c r="CL186" s="259"/>
      <c r="CM186" s="260"/>
    </row>
    <row r="187" spans="1:91" ht="21.75" customHeight="1" x14ac:dyDescent="0.2">
      <c r="A187" s="32">
        <v>1</v>
      </c>
      <c r="B187" s="33"/>
      <c r="C187" s="34"/>
      <c r="D187" s="32" t="s">
        <v>265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4"/>
      <c r="AB187" s="35">
        <v>7529.86</v>
      </c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7"/>
      <c r="AS187" s="38">
        <v>12</v>
      </c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40"/>
      <c r="BS187" s="35">
        <v>90358.33</v>
      </c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7"/>
    </row>
    <row r="188" spans="1:91" ht="20.25" customHeight="1" x14ac:dyDescent="0.2">
      <c r="A188" s="32">
        <v>2</v>
      </c>
      <c r="B188" s="33"/>
      <c r="C188" s="34"/>
      <c r="D188" s="32" t="s">
        <v>265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4"/>
      <c r="AB188" s="35">
        <v>1373.56</v>
      </c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7"/>
      <c r="AS188" s="38">
        <v>12</v>
      </c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40"/>
      <c r="BS188" s="35">
        <v>16482.740000000002</v>
      </c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7"/>
    </row>
    <row r="189" spans="1:91" ht="20.25" customHeight="1" x14ac:dyDescent="0.2">
      <c r="A189" s="32">
        <v>3</v>
      </c>
      <c r="B189" s="33"/>
      <c r="C189" s="34"/>
      <c r="D189" s="32" t="s">
        <v>265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4"/>
      <c r="AB189" s="35">
        <v>1041.67</v>
      </c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7"/>
      <c r="AS189" s="38">
        <v>12</v>
      </c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40"/>
      <c r="BS189" s="35">
        <v>13500</v>
      </c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7"/>
    </row>
    <row r="190" spans="1:91" ht="14.45" customHeight="1" x14ac:dyDescent="0.2">
      <c r="A190" s="46"/>
      <c r="B190" s="138"/>
      <c r="C190" s="139"/>
      <c r="D190" s="92" t="s">
        <v>95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4"/>
      <c r="AB190" s="119" t="s">
        <v>96</v>
      </c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1"/>
      <c r="AS190" s="119" t="s">
        <v>96</v>
      </c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1"/>
      <c r="BS190" s="146" t="s">
        <v>378</v>
      </c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8"/>
    </row>
    <row r="191" spans="1:91" ht="20.45" customHeight="1" x14ac:dyDescent="0.2">
      <c r="A191" s="122" t="s">
        <v>134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</row>
    <row r="192" spans="1:91" ht="23.1" customHeight="1" x14ac:dyDescent="0.2">
      <c r="A192" s="219" t="s">
        <v>1</v>
      </c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  <c r="Y192" s="264"/>
      <c r="Z192" s="264"/>
      <c r="AA192" s="264"/>
      <c r="AB192" s="264"/>
      <c r="AC192" s="264"/>
      <c r="AD192" s="264"/>
      <c r="AE192" s="264"/>
      <c r="AF192" s="264"/>
      <c r="AG192" s="264"/>
      <c r="AH192" s="264"/>
      <c r="AI192" s="264"/>
      <c r="AJ192" s="264"/>
      <c r="AK192" s="264"/>
      <c r="AL192" s="265"/>
      <c r="AM192" s="98" t="s">
        <v>2</v>
      </c>
      <c r="AN192" s="99"/>
      <c r="AO192" s="99"/>
      <c r="AP192" s="99"/>
      <c r="AQ192" s="99"/>
      <c r="AR192" s="99"/>
      <c r="AS192" s="100"/>
      <c r="AT192" s="41" t="s">
        <v>3</v>
      </c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3"/>
    </row>
    <row r="193" spans="1:91" ht="24.6" customHeight="1" x14ac:dyDescent="0.2">
      <c r="A193" s="225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7"/>
      <c r="AM193" s="201"/>
      <c r="AN193" s="202"/>
      <c r="AO193" s="202"/>
      <c r="AP193" s="202"/>
      <c r="AQ193" s="202"/>
      <c r="AR193" s="202"/>
      <c r="AS193" s="203"/>
      <c r="AT193" s="41" t="s">
        <v>360</v>
      </c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3"/>
      <c r="BL193" s="41" t="s">
        <v>361</v>
      </c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30"/>
      <c r="CC193" s="41" t="s">
        <v>362</v>
      </c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30"/>
    </row>
    <row r="194" spans="1:91" ht="35.1" customHeight="1" x14ac:dyDescent="0.2">
      <c r="A194" s="269" t="s">
        <v>218</v>
      </c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  <c r="AH194" s="270"/>
      <c r="AI194" s="270"/>
      <c r="AJ194" s="270"/>
      <c r="AK194" s="270"/>
      <c r="AL194" s="271"/>
      <c r="AM194" s="272">
        <v>2640</v>
      </c>
      <c r="AN194" s="273"/>
      <c r="AO194" s="273"/>
      <c r="AP194" s="273"/>
      <c r="AQ194" s="273"/>
      <c r="AR194" s="273"/>
      <c r="AS194" s="274"/>
      <c r="AT194" s="55">
        <v>49549.75</v>
      </c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7"/>
      <c r="BL194" s="55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7"/>
      <c r="CC194" s="55"/>
      <c r="CD194" s="56"/>
      <c r="CE194" s="56"/>
      <c r="CF194" s="56"/>
      <c r="CG194" s="56"/>
      <c r="CH194" s="56"/>
      <c r="CI194" s="56"/>
      <c r="CJ194" s="56"/>
      <c r="CK194" s="56"/>
      <c r="CL194" s="56"/>
      <c r="CM194" s="57"/>
    </row>
    <row r="195" spans="1:91" ht="25.5" customHeight="1" x14ac:dyDescent="0.2">
      <c r="A195" s="126" t="s">
        <v>135</v>
      </c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8"/>
      <c r="AM195" s="278"/>
      <c r="AN195" s="279"/>
      <c r="AO195" s="279"/>
      <c r="AP195" s="279"/>
      <c r="AQ195" s="279"/>
      <c r="AR195" s="279"/>
      <c r="AS195" s="280"/>
      <c r="AT195" s="35">
        <v>0</v>
      </c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7"/>
      <c r="BL195" s="35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7"/>
      <c r="CC195" s="35"/>
      <c r="CD195" s="36"/>
      <c r="CE195" s="36"/>
      <c r="CF195" s="36"/>
      <c r="CG195" s="36"/>
      <c r="CH195" s="36"/>
      <c r="CI195" s="36"/>
      <c r="CJ195" s="36"/>
      <c r="CK195" s="36"/>
      <c r="CL195" s="36"/>
      <c r="CM195" s="37"/>
    </row>
    <row r="196" spans="1:91" ht="14.45" customHeight="1" x14ac:dyDescent="0.2">
      <c r="A196" s="269" t="s">
        <v>136</v>
      </c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  <c r="AI196" s="270"/>
      <c r="AJ196" s="270"/>
      <c r="AK196" s="270"/>
      <c r="AL196" s="271"/>
      <c r="AM196" s="272">
        <v>2640</v>
      </c>
      <c r="AN196" s="273"/>
      <c r="AO196" s="273"/>
      <c r="AP196" s="273"/>
      <c r="AQ196" s="273"/>
      <c r="AR196" s="273"/>
      <c r="AS196" s="274"/>
      <c r="AT196" s="275">
        <f>SUM(AT197:BK208)</f>
        <v>5626557.9700000007</v>
      </c>
      <c r="AU196" s="276"/>
      <c r="AV196" s="276"/>
      <c r="AW196" s="276"/>
      <c r="AX196" s="276"/>
      <c r="AY196" s="276"/>
      <c r="AZ196" s="276"/>
      <c r="BA196" s="276"/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7"/>
      <c r="BL196" s="311">
        <f>SUM(BL197:CB208)</f>
        <v>704708</v>
      </c>
      <c r="BM196" s="312"/>
      <c r="BN196" s="312"/>
      <c r="BO196" s="312"/>
      <c r="BP196" s="312"/>
      <c r="BQ196" s="312"/>
      <c r="BR196" s="312"/>
      <c r="BS196" s="312"/>
      <c r="BT196" s="312"/>
      <c r="BU196" s="312"/>
      <c r="BV196" s="312"/>
      <c r="BW196" s="312"/>
      <c r="BX196" s="312"/>
      <c r="BY196" s="312"/>
      <c r="BZ196" s="312"/>
      <c r="CA196" s="312"/>
      <c r="CB196" s="313"/>
      <c r="CC196" s="311">
        <f>SUM(CC197:CM208)</f>
        <v>0</v>
      </c>
      <c r="CD196" s="312"/>
      <c r="CE196" s="312"/>
      <c r="CF196" s="312"/>
      <c r="CG196" s="312"/>
      <c r="CH196" s="312"/>
      <c r="CI196" s="312"/>
      <c r="CJ196" s="312"/>
      <c r="CK196" s="312"/>
      <c r="CL196" s="312"/>
      <c r="CM196" s="313"/>
    </row>
    <row r="197" spans="1:91" ht="14.45" customHeight="1" x14ac:dyDescent="0.2">
      <c r="A197" s="126" t="s">
        <v>91</v>
      </c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8"/>
      <c r="AM197" s="290">
        <v>2640</v>
      </c>
      <c r="AN197" s="291"/>
      <c r="AO197" s="291"/>
      <c r="AP197" s="291"/>
      <c r="AQ197" s="291"/>
      <c r="AR197" s="291"/>
      <c r="AS197" s="292"/>
      <c r="AT197" s="296">
        <v>28298.31</v>
      </c>
      <c r="AU197" s="297"/>
      <c r="AV197" s="297"/>
      <c r="AW197" s="297"/>
      <c r="AX197" s="297"/>
      <c r="AY197" s="297"/>
      <c r="AZ197" s="297"/>
      <c r="BA197" s="297"/>
      <c r="BB197" s="297"/>
      <c r="BC197" s="297"/>
      <c r="BD197" s="297"/>
      <c r="BE197" s="297"/>
      <c r="BF197" s="297"/>
      <c r="BG197" s="297"/>
      <c r="BH197" s="297"/>
      <c r="BI197" s="297"/>
      <c r="BJ197" s="297"/>
      <c r="BK197" s="298"/>
      <c r="BL197" s="302"/>
      <c r="BM197" s="303"/>
      <c r="BN197" s="303"/>
      <c r="BO197" s="303"/>
      <c r="BP197" s="303"/>
      <c r="BQ197" s="303"/>
      <c r="BR197" s="303"/>
      <c r="BS197" s="303"/>
      <c r="BT197" s="303"/>
      <c r="BU197" s="303"/>
      <c r="BV197" s="303"/>
      <c r="BW197" s="303"/>
      <c r="BX197" s="303"/>
      <c r="BY197" s="303"/>
      <c r="BZ197" s="303"/>
      <c r="CA197" s="303"/>
      <c r="CB197" s="304"/>
      <c r="CC197" s="302"/>
      <c r="CD197" s="303"/>
      <c r="CE197" s="303"/>
      <c r="CF197" s="303"/>
      <c r="CG197" s="303"/>
      <c r="CH197" s="303"/>
      <c r="CI197" s="303"/>
      <c r="CJ197" s="303"/>
      <c r="CK197" s="303"/>
      <c r="CL197" s="303"/>
      <c r="CM197" s="304"/>
    </row>
    <row r="198" spans="1:91" ht="14.45" customHeight="1" x14ac:dyDescent="0.2">
      <c r="A198" s="126" t="s">
        <v>137</v>
      </c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8"/>
      <c r="AM198" s="293"/>
      <c r="AN198" s="294"/>
      <c r="AO198" s="294"/>
      <c r="AP198" s="294"/>
      <c r="AQ198" s="294"/>
      <c r="AR198" s="294"/>
      <c r="AS198" s="295"/>
      <c r="AT198" s="299"/>
      <c r="AU198" s="300"/>
      <c r="AV198" s="300"/>
      <c r="AW198" s="300"/>
      <c r="AX198" s="300"/>
      <c r="AY198" s="300"/>
      <c r="AZ198" s="300"/>
      <c r="BA198" s="300"/>
      <c r="BB198" s="300"/>
      <c r="BC198" s="300"/>
      <c r="BD198" s="300"/>
      <c r="BE198" s="300"/>
      <c r="BF198" s="300"/>
      <c r="BG198" s="300"/>
      <c r="BH198" s="300"/>
      <c r="BI198" s="300"/>
      <c r="BJ198" s="300"/>
      <c r="BK198" s="301"/>
      <c r="BL198" s="305"/>
      <c r="BM198" s="306"/>
      <c r="BN198" s="306"/>
      <c r="BO198" s="306"/>
      <c r="BP198" s="306"/>
      <c r="BQ198" s="306"/>
      <c r="BR198" s="306"/>
      <c r="BS198" s="306"/>
      <c r="BT198" s="306"/>
      <c r="BU198" s="306"/>
      <c r="BV198" s="306"/>
      <c r="BW198" s="306"/>
      <c r="BX198" s="306"/>
      <c r="BY198" s="306"/>
      <c r="BZ198" s="306"/>
      <c r="CA198" s="306"/>
      <c r="CB198" s="307"/>
      <c r="CC198" s="305"/>
      <c r="CD198" s="306"/>
      <c r="CE198" s="306"/>
      <c r="CF198" s="306"/>
      <c r="CG198" s="306"/>
      <c r="CH198" s="306"/>
      <c r="CI198" s="306"/>
      <c r="CJ198" s="306"/>
      <c r="CK198" s="306"/>
      <c r="CL198" s="306"/>
      <c r="CM198" s="307"/>
    </row>
    <row r="199" spans="1:91" ht="14.45" customHeight="1" x14ac:dyDescent="0.2">
      <c r="A199" s="126" t="s">
        <v>327</v>
      </c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8"/>
      <c r="AM199" s="278">
        <v>2640</v>
      </c>
      <c r="AN199" s="279"/>
      <c r="AO199" s="279"/>
      <c r="AP199" s="279"/>
      <c r="AQ199" s="279"/>
      <c r="AR199" s="279"/>
      <c r="AS199" s="280"/>
      <c r="AT199" s="308"/>
      <c r="AU199" s="309"/>
      <c r="AV199" s="309"/>
      <c r="AW199" s="309"/>
      <c r="AX199" s="309"/>
      <c r="AY199" s="309"/>
      <c r="AZ199" s="309"/>
      <c r="BA199" s="309"/>
      <c r="BB199" s="309"/>
      <c r="BC199" s="309"/>
      <c r="BD199" s="309"/>
      <c r="BE199" s="309"/>
      <c r="BF199" s="309"/>
      <c r="BG199" s="309"/>
      <c r="BH199" s="309"/>
      <c r="BI199" s="309"/>
      <c r="BJ199" s="309"/>
      <c r="BK199" s="310"/>
      <c r="BL199" s="308"/>
      <c r="BM199" s="309"/>
      <c r="BN199" s="309"/>
      <c r="BO199" s="309"/>
      <c r="BP199" s="309"/>
      <c r="BQ199" s="309"/>
      <c r="BR199" s="309"/>
      <c r="BS199" s="309"/>
      <c r="BT199" s="309"/>
      <c r="BU199" s="309"/>
      <c r="BV199" s="309"/>
      <c r="BW199" s="309"/>
      <c r="BX199" s="309"/>
      <c r="BY199" s="309"/>
      <c r="BZ199" s="309"/>
      <c r="CA199" s="309"/>
      <c r="CB199" s="310"/>
      <c r="CC199" s="308"/>
      <c r="CD199" s="309"/>
      <c r="CE199" s="309"/>
      <c r="CF199" s="309"/>
      <c r="CG199" s="309"/>
      <c r="CH199" s="309"/>
      <c r="CI199" s="309"/>
      <c r="CJ199" s="309"/>
      <c r="CK199" s="309"/>
      <c r="CL199" s="309"/>
      <c r="CM199" s="310"/>
    </row>
    <row r="200" spans="1:91" ht="14.45" customHeight="1" x14ac:dyDescent="0.2">
      <c r="A200" s="126" t="s">
        <v>138</v>
      </c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8"/>
      <c r="AM200" s="278">
        <v>2640</v>
      </c>
      <c r="AN200" s="279"/>
      <c r="AO200" s="279"/>
      <c r="AP200" s="279"/>
      <c r="AQ200" s="279"/>
      <c r="AR200" s="279"/>
      <c r="AS200" s="280"/>
      <c r="AT200" s="281">
        <v>599010</v>
      </c>
      <c r="AU200" s="282"/>
      <c r="AV200" s="282"/>
      <c r="AW200" s="282"/>
      <c r="AX200" s="282"/>
      <c r="AY200" s="282"/>
      <c r="AZ200" s="282"/>
      <c r="BA200" s="282"/>
      <c r="BB200" s="282"/>
      <c r="BC200" s="282"/>
      <c r="BD200" s="282"/>
      <c r="BE200" s="282"/>
      <c r="BF200" s="282"/>
      <c r="BG200" s="282"/>
      <c r="BH200" s="282"/>
      <c r="BI200" s="282"/>
      <c r="BJ200" s="282"/>
      <c r="BK200" s="283"/>
      <c r="BL200" s="35">
        <v>484010</v>
      </c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7"/>
      <c r="CC200" s="35"/>
      <c r="CD200" s="36"/>
      <c r="CE200" s="36"/>
      <c r="CF200" s="36"/>
      <c r="CG200" s="36"/>
      <c r="CH200" s="36"/>
      <c r="CI200" s="36"/>
      <c r="CJ200" s="36"/>
      <c r="CK200" s="36"/>
      <c r="CL200" s="36"/>
      <c r="CM200" s="37"/>
    </row>
    <row r="201" spans="1:91" ht="14.45" customHeight="1" x14ac:dyDescent="0.2">
      <c r="A201" s="126" t="s">
        <v>139</v>
      </c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8"/>
      <c r="AM201" s="278">
        <v>2640</v>
      </c>
      <c r="AN201" s="279"/>
      <c r="AO201" s="279"/>
      <c r="AP201" s="279"/>
      <c r="AQ201" s="279"/>
      <c r="AR201" s="279"/>
      <c r="AS201" s="280"/>
      <c r="AT201" s="35">
        <v>0</v>
      </c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7"/>
      <c r="BL201" s="35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7"/>
      <c r="CC201" s="35"/>
      <c r="CD201" s="36"/>
      <c r="CE201" s="36"/>
      <c r="CF201" s="36"/>
      <c r="CG201" s="36"/>
      <c r="CH201" s="36"/>
      <c r="CI201" s="36"/>
      <c r="CJ201" s="36"/>
      <c r="CK201" s="36"/>
      <c r="CL201" s="36"/>
      <c r="CM201" s="37"/>
    </row>
    <row r="202" spans="1:91" ht="14.45" customHeight="1" x14ac:dyDescent="0.2">
      <c r="A202" s="126" t="s">
        <v>140</v>
      </c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8"/>
      <c r="AM202" s="278">
        <v>2640</v>
      </c>
      <c r="AN202" s="279"/>
      <c r="AO202" s="279"/>
      <c r="AP202" s="279"/>
      <c r="AQ202" s="279"/>
      <c r="AR202" s="279"/>
      <c r="AS202" s="280"/>
      <c r="AT202" s="35">
        <v>1672961.34</v>
      </c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7"/>
      <c r="BL202" s="35">
        <v>165698</v>
      </c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7"/>
      <c r="CC202" s="35"/>
      <c r="CD202" s="36"/>
      <c r="CE202" s="36"/>
      <c r="CF202" s="36"/>
      <c r="CG202" s="36"/>
      <c r="CH202" s="36"/>
      <c r="CI202" s="36"/>
      <c r="CJ202" s="36"/>
      <c r="CK202" s="36"/>
      <c r="CL202" s="36"/>
      <c r="CM202" s="37"/>
    </row>
    <row r="203" spans="1:91" ht="14.45" customHeight="1" x14ac:dyDescent="0.2">
      <c r="A203" s="126" t="s">
        <v>220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8"/>
      <c r="AM203" s="278">
        <v>2640</v>
      </c>
      <c r="AN203" s="279"/>
      <c r="AO203" s="279"/>
      <c r="AP203" s="279"/>
      <c r="AQ203" s="279"/>
      <c r="AR203" s="279"/>
      <c r="AS203" s="280"/>
      <c r="AT203" s="35">
        <v>1808770.16</v>
      </c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7"/>
      <c r="BL203" s="35">
        <v>55000</v>
      </c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7"/>
      <c r="CC203" s="35"/>
      <c r="CD203" s="36"/>
      <c r="CE203" s="36"/>
      <c r="CF203" s="36"/>
      <c r="CG203" s="36"/>
      <c r="CH203" s="36"/>
      <c r="CI203" s="36"/>
      <c r="CJ203" s="36"/>
      <c r="CK203" s="36"/>
      <c r="CL203" s="36"/>
      <c r="CM203" s="37"/>
    </row>
    <row r="204" spans="1:91" ht="14.45" customHeight="1" x14ac:dyDescent="0.2">
      <c r="A204" s="126" t="s">
        <v>221</v>
      </c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8"/>
      <c r="AM204" s="278">
        <v>2640</v>
      </c>
      <c r="AN204" s="279"/>
      <c r="AO204" s="279"/>
      <c r="AP204" s="279"/>
      <c r="AQ204" s="279"/>
      <c r="AR204" s="279"/>
      <c r="AS204" s="280"/>
      <c r="AT204" s="35">
        <v>42000</v>
      </c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7"/>
      <c r="BL204" s="35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7"/>
      <c r="CC204" s="35"/>
      <c r="CD204" s="36"/>
      <c r="CE204" s="36"/>
      <c r="CF204" s="36"/>
      <c r="CG204" s="36"/>
      <c r="CH204" s="36"/>
      <c r="CI204" s="36"/>
      <c r="CJ204" s="36"/>
      <c r="CK204" s="36"/>
      <c r="CL204" s="36"/>
      <c r="CM204" s="37"/>
    </row>
    <row r="205" spans="1:91" ht="14.45" customHeight="1" x14ac:dyDescent="0.2">
      <c r="A205" s="126" t="s">
        <v>141</v>
      </c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8"/>
      <c r="AM205" s="278">
        <v>2640</v>
      </c>
      <c r="AN205" s="279"/>
      <c r="AO205" s="279"/>
      <c r="AP205" s="279"/>
      <c r="AQ205" s="279"/>
      <c r="AR205" s="279"/>
      <c r="AS205" s="280"/>
      <c r="AT205" s="35">
        <v>0</v>
      </c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7"/>
      <c r="BL205" s="35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7"/>
      <c r="CC205" s="35"/>
      <c r="CD205" s="36"/>
      <c r="CE205" s="36"/>
      <c r="CF205" s="36"/>
      <c r="CG205" s="36"/>
      <c r="CH205" s="36"/>
      <c r="CI205" s="36"/>
      <c r="CJ205" s="36"/>
      <c r="CK205" s="36"/>
      <c r="CL205" s="36"/>
      <c r="CM205" s="37"/>
    </row>
    <row r="206" spans="1:91" ht="14.45" customHeight="1" x14ac:dyDescent="0.2">
      <c r="A206" s="126" t="s">
        <v>142</v>
      </c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8"/>
      <c r="AM206" s="278">
        <v>2640</v>
      </c>
      <c r="AN206" s="279"/>
      <c r="AO206" s="279"/>
      <c r="AP206" s="279"/>
      <c r="AQ206" s="279"/>
      <c r="AR206" s="279"/>
      <c r="AS206" s="280"/>
      <c r="AT206" s="35">
        <v>0</v>
      </c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7"/>
      <c r="BL206" s="35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7"/>
      <c r="CC206" s="35"/>
      <c r="CD206" s="36"/>
      <c r="CE206" s="36"/>
      <c r="CF206" s="36"/>
      <c r="CG206" s="36"/>
      <c r="CH206" s="36"/>
      <c r="CI206" s="36"/>
      <c r="CJ206" s="36"/>
      <c r="CK206" s="36"/>
      <c r="CL206" s="36"/>
      <c r="CM206" s="37"/>
    </row>
    <row r="207" spans="1:91" ht="14.45" customHeight="1" x14ac:dyDescent="0.2">
      <c r="A207" s="126" t="s">
        <v>143</v>
      </c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8"/>
      <c r="AM207" s="278">
        <v>2640</v>
      </c>
      <c r="AN207" s="279"/>
      <c r="AO207" s="279"/>
      <c r="AP207" s="279"/>
      <c r="AQ207" s="279"/>
      <c r="AR207" s="279"/>
      <c r="AS207" s="280"/>
      <c r="AT207" s="35">
        <v>400000</v>
      </c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7"/>
      <c r="BL207" s="35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7"/>
      <c r="CC207" s="35"/>
      <c r="CD207" s="36"/>
      <c r="CE207" s="36"/>
      <c r="CF207" s="36"/>
      <c r="CG207" s="36"/>
      <c r="CH207" s="36"/>
      <c r="CI207" s="36"/>
      <c r="CJ207" s="36"/>
      <c r="CK207" s="36"/>
      <c r="CL207" s="36"/>
      <c r="CM207" s="37"/>
    </row>
    <row r="208" spans="1:91" ht="14.45" customHeight="1" x14ac:dyDescent="0.2">
      <c r="A208" s="126" t="s">
        <v>144</v>
      </c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8"/>
      <c r="AM208" s="278">
        <v>2640</v>
      </c>
      <c r="AN208" s="279"/>
      <c r="AO208" s="279"/>
      <c r="AP208" s="279"/>
      <c r="AQ208" s="279"/>
      <c r="AR208" s="279"/>
      <c r="AS208" s="280"/>
      <c r="AT208" s="35">
        <v>1075518.1599999999</v>
      </c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7"/>
      <c r="BL208" s="35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7"/>
      <c r="CC208" s="35"/>
      <c r="CD208" s="36"/>
      <c r="CE208" s="36"/>
      <c r="CF208" s="36"/>
      <c r="CG208" s="36"/>
      <c r="CH208" s="36"/>
      <c r="CI208" s="36"/>
      <c r="CJ208" s="36"/>
      <c r="CK208" s="36"/>
      <c r="CL208" s="36"/>
      <c r="CM208" s="37"/>
    </row>
    <row r="209" spans="1:91" ht="14.45" customHeight="1" x14ac:dyDescent="0.2">
      <c r="A209" s="269" t="s">
        <v>219</v>
      </c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  <c r="AI209" s="270"/>
      <c r="AJ209" s="270"/>
      <c r="AK209" s="270"/>
      <c r="AL209" s="271"/>
      <c r="AM209" s="272">
        <v>2650</v>
      </c>
      <c r="AN209" s="273"/>
      <c r="AO209" s="273"/>
      <c r="AP209" s="273"/>
      <c r="AQ209" s="273"/>
      <c r="AR209" s="273"/>
      <c r="AS209" s="274"/>
      <c r="AT209" s="275">
        <v>3505434.15</v>
      </c>
      <c r="AU209" s="276"/>
      <c r="AV209" s="276"/>
      <c r="AW209" s="276"/>
      <c r="AX209" s="276"/>
      <c r="AY209" s="276"/>
      <c r="AZ209" s="276"/>
      <c r="BA209" s="276"/>
      <c r="BB209" s="276"/>
      <c r="BC209" s="276"/>
      <c r="BD209" s="276"/>
      <c r="BE209" s="276"/>
      <c r="BF209" s="276"/>
      <c r="BG209" s="276"/>
      <c r="BH209" s="276"/>
      <c r="BI209" s="276"/>
      <c r="BJ209" s="276"/>
      <c r="BK209" s="277"/>
      <c r="BL209" s="55">
        <v>2521838</v>
      </c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7"/>
      <c r="CC209" s="55"/>
      <c r="CD209" s="56"/>
      <c r="CE209" s="56"/>
      <c r="CF209" s="56"/>
      <c r="CG209" s="56"/>
      <c r="CH209" s="56"/>
      <c r="CI209" s="56"/>
      <c r="CJ209" s="56"/>
      <c r="CK209" s="56"/>
      <c r="CL209" s="56"/>
      <c r="CM209" s="57"/>
    </row>
    <row r="210" spans="1:91" ht="14.45" customHeight="1" x14ac:dyDescent="0.2">
      <c r="A210" s="126" t="s">
        <v>91</v>
      </c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8"/>
      <c r="AM210" s="522">
        <v>2650</v>
      </c>
      <c r="AN210" s="523"/>
      <c r="AO210" s="523"/>
      <c r="AP210" s="523"/>
      <c r="AQ210" s="523"/>
      <c r="AR210" s="523"/>
      <c r="AS210" s="524"/>
      <c r="AT210" s="528" t="s">
        <v>318</v>
      </c>
      <c r="AU210" s="529"/>
      <c r="AV210" s="529"/>
      <c r="AW210" s="529"/>
      <c r="AX210" s="529"/>
      <c r="AY210" s="529"/>
      <c r="AZ210" s="529"/>
      <c r="BA210" s="529"/>
      <c r="BB210" s="529"/>
      <c r="BC210" s="529"/>
      <c r="BD210" s="529"/>
      <c r="BE210" s="529"/>
      <c r="BF210" s="529"/>
      <c r="BG210" s="529"/>
      <c r="BH210" s="529"/>
      <c r="BI210" s="529"/>
      <c r="BJ210" s="529"/>
      <c r="BK210" s="530"/>
      <c r="BL210" s="296">
        <v>2521838</v>
      </c>
      <c r="BM210" s="297"/>
      <c r="BN210" s="297"/>
      <c r="BO210" s="297"/>
      <c r="BP210" s="297"/>
      <c r="BQ210" s="297"/>
      <c r="BR210" s="297"/>
      <c r="BS210" s="297"/>
      <c r="BT210" s="297"/>
      <c r="BU210" s="297"/>
      <c r="BV210" s="297"/>
      <c r="BW210" s="297"/>
      <c r="BX210" s="297"/>
      <c r="BY210" s="297"/>
      <c r="BZ210" s="297"/>
      <c r="CA210" s="297"/>
      <c r="CB210" s="298"/>
      <c r="CC210" s="296"/>
      <c r="CD210" s="297"/>
      <c r="CE210" s="297"/>
      <c r="CF210" s="297"/>
      <c r="CG210" s="297"/>
      <c r="CH210" s="297"/>
      <c r="CI210" s="297"/>
      <c r="CJ210" s="297"/>
      <c r="CK210" s="297"/>
      <c r="CL210" s="297"/>
      <c r="CM210" s="298"/>
    </row>
    <row r="211" spans="1:91" ht="14.45" customHeight="1" x14ac:dyDescent="0.2">
      <c r="A211" s="126" t="s">
        <v>138</v>
      </c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8"/>
      <c r="AM211" s="525"/>
      <c r="AN211" s="526"/>
      <c r="AO211" s="526"/>
      <c r="AP211" s="526"/>
      <c r="AQ211" s="526"/>
      <c r="AR211" s="526"/>
      <c r="AS211" s="527"/>
      <c r="AT211" s="531"/>
      <c r="AU211" s="532"/>
      <c r="AV211" s="532"/>
      <c r="AW211" s="532"/>
      <c r="AX211" s="532"/>
      <c r="AY211" s="532"/>
      <c r="AZ211" s="532"/>
      <c r="BA211" s="532"/>
      <c r="BB211" s="532"/>
      <c r="BC211" s="532"/>
      <c r="BD211" s="532"/>
      <c r="BE211" s="532"/>
      <c r="BF211" s="532"/>
      <c r="BG211" s="532"/>
      <c r="BH211" s="532"/>
      <c r="BI211" s="532"/>
      <c r="BJ211" s="532"/>
      <c r="BK211" s="533"/>
      <c r="BL211" s="299"/>
      <c r="BM211" s="300"/>
      <c r="BN211" s="300"/>
      <c r="BO211" s="300"/>
      <c r="BP211" s="300"/>
      <c r="BQ211" s="300"/>
      <c r="BR211" s="300"/>
      <c r="BS211" s="300"/>
      <c r="BT211" s="300"/>
      <c r="BU211" s="300"/>
      <c r="BV211" s="300"/>
      <c r="BW211" s="300"/>
      <c r="BX211" s="300"/>
      <c r="BY211" s="300"/>
      <c r="BZ211" s="300"/>
      <c r="CA211" s="300"/>
      <c r="CB211" s="301"/>
      <c r="CC211" s="299"/>
      <c r="CD211" s="300"/>
      <c r="CE211" s="300"/>
      <c r="CF211" s="300"/>
      <c r="CG211" s="300"/>
      <c r="CH211" s="300"/>
      <c r="CI211" s="300"/>
      <c r="CJ211" s="300"/>
      <c r="CK211" s="300"/>
      <c r="CL211" s="300"/>
      <c r="CM211" s="301"/>
    </row>
    <row r="212" spans="1:91" ht="37.5" customHeight="1" x14ac:dyDescent="0.2">
      <c r="A212" s="126" t="s">
        <v>145</v>
      </c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8"/>
      <c r="AM212" s="278"/>
      <c r="AN212" s="279"/>
      <c r="AO212" s="279"/>
      <c r="AP212" s="279"/>
      <c r="AQ212" s="279"/>
      <c r="AR212" s="279"/>
      <c r="AS212" s="280"/>
      <c r="AT212" s="35">
        <v>0</v>
      </c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7"/>
      <c r="BL212" s="284"/>
      <c r="BM212" s="285"/>
      <c r="BN212" s="285"/>
      <c r="BO212" s="285"/>
      <c r="BP212" s="285"/>
      <c r="BQ212" s="285"/>
      <c r="BR212" s="285"/>
      <c r="BS212" s="285"/>
      <c r="BT212" s="285"/>
      <c r="BU212" s="285"/>
      <c r="BV212" s="285"/>
      <c r="BW212" s="285"/>
      <c r="BX212" s="285"/>
      <c r="BY212" s="285"/>
      <c r="BZ212" s="285"/>
      <c r="CA212" s="285"/>
      <c r="CB212" s="286"/>
      <c r="CC212" s="284"/>
      <c r="CD212" s="285"/>
      <c r="CE212" s="285"/>
      <c r="CF212" s="285"/>
      <c r="CG212" s="285"/>
      <c r="CH212" s="285"/>
      <c r="CI212" s="285"/>
      <c r="CJ212" s="285"/>
      <c r="CK212" s="285"/>
      <c r="CL212" s="285"/>
      <c r="CM212" s="286"/>
    </row>
    <row r="213" spans="1:91" ht="25.5" customHeight="1" x14ac:dyDescent="0.2">
      <c r="A213" s="126" t="s">
        <v>146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8"/>
      <c r="AM213" s="278"/>
      <c r="AN213" s="279"/>
      <c r="AO213" s="279"/>
      <c r="AP213" s="279"/>
      <c r="AQ213" s="279"/>
      <c r="AR213" s="279"/>
      <c r="AS213" s="280"/>
      <c r="AT213" s="35">
        <v>0</v>
      </c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7"/>
      <c r="BL213" s="35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7"/>
      <c r="CC213" s="35"/>
      <c r="CD213" s="36"/>
      <c r="CE213" s="36"/>
      <c r="CF213" s="36"/>
      <c r="CG213" s="36"/>
      <c r="CH213" s="36"/>
      <c r="CI213" s="36"/>
      <c r="CJ213" s="36"/>
      <c r="CK213" s="36"/>
      <c r="CL213" s="36"/>
      <c r="CM213" s="37"/>
    </row>
    <row r="214" spans="1:91" ht="24.6" customHeight="1" x14ac:dyDescent="0.2">
      <c r="A214" s="92" t="s">
        <v>147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4"/>
      <c r="AM214" s="287">
        <v>2600</v>
      </c>
      <c r="AN214" s="288"/>
      <c r="AO214" s="288"/>
      <c r="AP214" s="288"/>
      <c r="AQ214" s="288"/>
      <c r="AR214" s="288"/>
      <c r="AS214" s="289"/>
      <c r="AT214" s="146">
        <f>AT194+AT196+AT213+AT209-AT195-AT212</f>
        <v>9181541.870000001</v>
      </c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8"/>
      <c r="BL214" s="146">
        <f>BL194+BL196+BL213+BL209-BL195-BL212</f>
        <v>3226546</v>
      </c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8"/>
      <c r="CC214" s="146">
        <f>CC194+CC196+CC213+CC209-CC195-CC212</f>
        <v>0</v>
      </c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8"/>
    </row>
    <row r="215" spans="1:91" ht="21.6" customHeight="1" x14ac:dyDescent="0.2">
      <c r="A215" s="122" t="s">
        <v>148</v>
      </c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</row>
    <row r="216" spans="1:91" ht="86.25" customHeight="1" x14ac:dyDescent="0.2">
      <c r="A216" s="219" t="s">
        <v>149</v>
      </c>
      <c r="B216" s="264"/>
      <c r="C216" s="264"/>
      <c r="D216" s="264"/>
      <c r="E216" s="265"/>
      <c r="F216" s="110" t="s">
        <v>2</v>
      </c>
      <c r="G216" s="111"/>
      <c r="H216" s="111"/>
      <c r="I216" s="112"/>
      <c r="J216" s="204" t="s">
        <v>150</v>
      </c>
      <c r="K216" s="259"/>
      <c r="L216" s="259"/>
      <c r="M216" s="259"/>
      <c r="N216" s="259"/>
      <c r="O216" s="259"/>
      <c r="P216" s="259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60"/>
      <c r="AD216" s="167" t="s">
        <v>151</v>
      </c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30"/>
      <c r="BA216" s="167" t="s">
        <v>152</v>
      </c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30"/>
      <c r="BX216" s="167" t="s">
        <v>153</v>
      </c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30"/>
    </row>
    <row r="217" spans="1:91" ht="87.95" customHeight="1" x14ac:dyDescent="0.2">
      <c r="A217" s="225"/>
      <c r="B217" s="226"/>
      <c r="C217" s="226"/>
      <c r="D217" s="226"/>
      <c r="E217" s="227"/>
      <c r="F217" s="113"/>
      <c r="G217" s="114"/>
      <c r="H217" s="114"/>
      <c r="I217" s="115"/>
      <c r="J217" s="266" t="s">
        <v>335</v>
      </c>
      <c r="K217" s="267"/>
      <c r="L217" s="267"/>
      <c r="M217" s="267"/>
      <c r="N217" s="267"/>
      <c r="O217" s="268"/>
      <c r="P217" s="266" t="s">
        <v>358</v>
      </c>
      <c r="Q217" s="267"/>
      <c r="R217" s="267"/>
      <c r="S217" s="267"/>
      <c r="T217" s="267"/>
      <c r="U217" s="267"/>
      <c r="V217" s="268"/>
      <c r="W217" s="266" t="s">
        <v>344</v>
      </c>
      <c r="X217" s="267"/>
      <c r="Y217" s="267"/>
      <c r="Z217" s="267"/>
      <c r="AA217" s="267"/>
      <c r="AB217" s="267"/>
      <c r="AC217" s="268"/>
      <c r="AD217" s="266" t="s">
        <v>335</v>
      </c>
      <c r="AE217" s="267"/>
      <c r="AF217" s="267"/>
      <c r="AG217" s="267"/>
      <c r="AH217" s="267"/>
      <c r="AI217" s="267"/>
      <c r="AJ217" s="267"/>
      <c r="AK217" s="268"/>
      <c r="AL217" s="266" t="s">
        <v>358</v>
      </c>
      <c r="AM217" s="267"/>
      <c r="AN217" s="267"/>
      <c r="AO217" s="267"/>
      <c r="AP217" s="267"/>
      <c r="AQ217" s="268"/>
      <c r="AR217" s="266" t="s">
        <v>344</v>
      </c>
      <c r="AS217" s="267"/>
      <c r="AT217" s="267"/>
      <c r="AU217" s="267"/>
      <c r="AV217" s="267"/>
      <c r="AW217" s="267"/>
      <c r="AX217" s="267"/>
      <c r="AY217" s="267"/>
      <c r="AZ217" s="268"/>
      <c r="BA217" s="266" t="s">
        <v>335</v>
      </c>
      <c r="BB217" s="267"/>
      <c r="BC217" s="267"/>
      <c r="BD217" s="267"/>
      <c r="BE217" s="267"/>
      <c r="BF217" s="267"/>
      <c r="BG217" s="268"/>
      <c r="BH217" s="266" t="s">
        <v>358</v>
      </c>
      <c r="BI217" s="267"/>
      <c r="BJ217" s="267"/>
      <c r="BK217" s="267"/>
      <c r="BL217" s="267"/>
      <c r="BM217" s="267"/>
      <c r="BN217" s="267"/>
      <c r="BO217" s="268"/>
      <c r="BP217" s="266" t="s">
        <v>344</v>
      </c>
      <c r="BQ217" s="267"/>
      <c r="BR217" s="267"/>
      <c r="BS217" s="267"/>
      <c r="BT217" s="267"/>
      <c r="BU217" s="267"/>
      <c r="BV217" s="267"/>
      <c r="BW217" s="268"/>
      <c r="BX217" s="266" t="s">
        <v>372</v>
      </c>
      <c r="BY217" s="267"/>
      <c r="BZ217" s="267"/>
      <c r="CA217" s="267"/>
      <c r="CB217" s="267"/>
      <c r="CC217" s="267"/>
      <c r="CD217" s="268"/>
      <c r="CE217" s="266" t="s">
        <v>358</v>
      </c>
      <c r="CF217" s="267"/>
      <c r="CG217" s="267"/>
      <c r="CH217" s="267"/>
      <c r="CI217" s="267"/>
      <c r="CJ217" s="267"/>
      <c r="CK217" s="268"/>
      <c r="CL217" s="266" t="s">
        <v>344</v>
      </c>
      <c r="CM217" s="268"/>
    </row>
    <row r="218" spans="1:91" ht="34.5" customHeight="1" x14ac:dyDescent="0.2">
      <c r="A218" s="89" t="s">
        <v>222</v>
      </c>
      <c r="B218" s="90"/>
      <c r="C218" s="90"/>
      <c r="D218" s="90"/>
      <c r="E218" s="91"/>
      <c r="F218" s="38">
        <v>2640</v>
      </c>
      <c r="G218" s="39"/>
      <c r="H218" s="39"/>
      <c r="I218" s="40"/>
      <c r="J218" s="38">
        <v>1</v>
      </c>
      <c r="K218" s="39"/>
      <c r="L218" s="39"/>
      <c r="M218" s="39"/>
      <c r="N218" s="39"/>
      <c r="O218" s="40"/>
      <c r="P218" s="38"/>
      <c r="Q218" s="39"/>
      <c r="R218" s="39"/>
      <c r="S218" s="39"/>
      <c r="T218" s="39"/>
      <c r="U218" s="39"/>
      <c r="V218" s="40"/>
      <c r="W218" s="38"/>
      <c r="X218" s="39"/>
      <c r="Y218" s="39"/>
      <c r="Z218" s="39"/>
      <c r="AA218" s="39"/>
      <c r="AB218" s="39"/>
      <c r="AC218" s="40"/>
      <c r="AD218" s="38">
        <v>12</v>
      </c>
      <c r="AE218" s="39"/>
      <c r="AF218" s="39"/>
      <c r="AG218" s="39"/>
      <c r="AH218" s="39"/>
      <c r="AI218" s="39"/>
      <c r="AJ218" s="39"/>
      <c r="AK218" s="40"/>
      <c r="AL218" s="38"/>
      <c r="AM218" s="39"/>
      <c r="AN218" s="39"/>
      <c r="AO218" s="39"/>
      <c r="AP218" s="39"/>
      <c r="AQ218" s="40"/>
      <c r="AR218" s="38"/>
      <c r="AS218" s="39"/>
      <c r="AT218" s="39"/>
      <c r="AU218" s="39"/>
      <c r="AV218" s="39"/>
      <c r="AW218" s="39"/>
      <c r="AX218" s="39"/>
      <c r="AY218" s="39"/>
      <c r="AZ218" s="40"/>
      <c r="BA218" s="35">
        <v>2358.19</v>
      </c>
      <c r="BB218" s="36"/>
      <c r="BC218" s="36"/>
      <c r="BD218" s="36"/>
      <c r="BE218" s="36"/>
      <c r="BF218" s="36"/>
      <c r="BG218" s="37"/>
      <c r="BH218" s="35"/>
      <c r="BI218" s="36"/>
      <c r="BJ218" s="36"/>
      <c r="BK218" s="36"/>
      <c r="BL218" s="36"/>
      <c r="BM218" s="36"/>
      <c r="BN218" s="36"/>
      <c r="BO218" s="37"/>
      <c r="BP218" s="35"/>
      <c r="BQ218" s="36"/>
      <c r="BR218" s="36"/>
      <c r="BS218" s="36"/>
      <c r="BT218" s="36"/>
      <c r="BU218" s="36"/>
      <c r="BV218" s="36"/>
      <c r="BW218" s="37"/>
      <c r="BX218" s="35">
        <v>28298.31</v>
      </c>
      <c r="BY218" s="36"/>
      <c r="BZ218" s="36"/>
      <c r="CA218" s="36"/>
      <c r="CB218" s="36"/>
      <c r="CC218" s="36"/>
      <c r="CD218" s="37"/>
      <c r="CE218" s="35"/>
      <c r="CF218" s="36"/>
      <c r="CG218" s="36"/>
      <c r="CH218" s="36"/>
      <c r="CI218" s="36"/>
      <c r="CJ218" s="36"/>
      <c r="CK218" s="37"/>
      <c r="CL218" s="35"/>
      <c r="CM218" s="37"/>
    </row>
    <row r="219" spans="1:91" ht="43.5" customHeight="1" x14ac:dyDescent="0.2">
      <c r="A219" s="519" t="s">
        <v>374</v>
      </c>
      <c r="B219" s="520"/>
      <c r="C219" s="520"/>
      <c r="D219" s="520"/>
      <c r="E219" s="521"/>
      <c r="F219" s="38">
        <v>2640</v>
      </c>
      <c r="G219" s="39"/>
      <c r="H219" s="39"/>
      <c r="I219" s="40"/>
      <c r="J219" s="38">
        <v>1</v>
      </c>
      <c r="K219" s="39"/>
      <c r="L219" s="39"/>
      <c r="M219" s="39"/>
      <c r="N219" s="39"/>
      <c r="O219" s="40"/>
      <c r="P219" s="38"/>
      <c r="Q219" s="39"/>
      <c r="R219" s="39"/>
      <c r="S219" s="39"/>
      <c r="T219" s="39"/>
      <c r="U219" s="39"/>
      <c r="V219" s="40"/>
      <c r="W219" s="38"/>
      <c r="X219" s="39"/>
      <c r="Y219" s="39"/>
      <c r="Z219" s="39"/>
      <c r="AA219" s="39"/>
      <c r="AB219" s="39"/>
      <c r="AC219" s="40"/>
      <c r="AD219" s="38">
        <v>1</v>
      </c>
      <c r="AE219" s="39"/>
      <c r="AF219" s="39"/>
      <c r="AG219" s="39"/>
      <c r="AH219" s="39"/>
      <c r="AI219" s="39"/>
      <c r="AJ219" s="39"/>
      <c r="AK219" s="40"/>
      <c r="AL219" s="38"/>
      <c r="AM219" s="39"/>
      <c r="AN219" s="39"/>
      <c r="AO219" s="39"/>
      <c r="AP219" s="39"/>
      <c r="AQ219" s="40"/>
      <c r="AR219" s="38"/>
      <c r="AS219" s="39"/>
      <c r="AT219" s="39"/>
      <c r="AU219" s="39"/>
      <c r="AV219" s="39"/>
      <c r="AW219" s="39"/>
      <c r="AX219" s="39"/>
      <c r="AY219" s="39"/>
      <c r="AZ219" s="40"/>
      <c r="BA219" s="35">
        <v>0</v>
      </c>
      <c r="BB219" s="36"/>
      <c r="BC219" s="36"/>
      <c r="BD219" s="36"/>
      <c r="BE219" s="36"/>
      <c r="BF219" s="36"/>
      <c r="BG219" s="37"/>
      <c r="BH219" s="35"/>
      <c r="BI219" s="36"/>
      <c r="BJ219" s="36"/>
      <c r="BK219" s="36"/>
      <c r="BL219" s="36"/>
      <c r="BM219" s="36"/>
      <c r="BN219" s="36"/>
      <c r="BO219" s="37"/>
      <c r="BP219" s="35"/>
      <c r="BQ219" s="36"/>
      <c r="BR219" s="36"/>
      <c r="BS219" s="36"/>
      <c r="BT219" s="36"/>
      <c r="BU219" s="36"/>
      <c r="BV219" s="36"/>
      <c r="BW219" s="37"/>
      <c r="BX219" s="35">
        <v>447.43</v>
      </c>
      <c r="BY219" s="36"/>
      <c r="BZ219" s="36"/>
      <c r="CA219" s="36"/>
      <c r="CB219" s="36"/>
      <c r="CC219" s="36"/>
      <c r="CD219" s="37"/>
      <c r="CE219" s="35"/>
      <c r="CF219" s="36"/>
      <c r="CG219" s="36"/>
      <c r="CH219" s="36"/>
      <c r="CI219" s="36"/>
      <c r="CJ219" s="36"/>
      <c r="CK219" s="37"/>
      <c r="CL219" s="35"/>
      <c r="CM219" s="37"/>
    </row>
    <row r="220" spans="1:91" ht="47.25" customHeight="1" x14ac:dyDescent="0.2">
      <c r="A220" s="89" t="s">
        <v>223</v>
      </c>
      <c r="B220" s="90"/>
      <c r="C220" s="90"/>
      <c r="D220" s="90"/>
      <c r="E220" s="91"/>
      <c r="F220" s="38">
        <v>2640</v>
      </c>
      <c r="G220" s="39"/>
      <c r="H220" s="39"/>
      <c r="I220" s="40"/>
      <c r="J220" s="38">
        <v>1</v>
      </c>
      <c r="K220" s="39"/>
      <c r="L220" s="39"/>
      <c r="M220" s="39"/>
      <c r="N220" s="39"/>
      <c r="O220" s="40"/>
      <c r="P220" s="38"/>
      <c r="Q220" s="39"/>
      <c r="R220" s="39"/>
      <c r="S220" s="39"/>
      <c r="T220" s="39"/>
      <c r="U220" s="39"/>
      <c r="V220" s="40"/>
      <c r="W220" s="38"/>
      <c r="X220" s="39"/>
      <c r="Y220" s="39"/>
      <c r="Z220" s="39"/>
      <c r="AA220" s="39"/>
      <c r="AB220" s="39"/>
      <c r="AC220" s="40"/>
      <c r="AD220" s="38">
        <v>12</v>
      </c>
      <c r="AE220" s="39"/>
      <c r="AF220" s="39"/>
      <c r="AG220" s="39"/>
      <c r="AH220" s="39"/>
      <c r="AI220" s="39"/>
      <c r="AJ220" s="39"/>
      <c r="AK220" s="40"/>
      <c r="AL220" s="38"/>
      <c r="AM220" s="39"/>
      <c r="AN220" s="39"/>
      <c r="AO220" s="39"/>
      <c r="AP220" s="39"/>
      <c r="AQ220" s="40"/>
      <c r="AR220" s="38"/>
      <c r="AS220" s="39"/>
      <c r="AT220" s="39"/>
      <c r="AU220" s="39"/>
      <c r="AV220" s="39"/>
      <c r="AW220" s="39"/>
      <c r="AX220" s="39"/>
      <c r="AY220" s="39"/>
      <c r="AZ220" s="40"/>
      <c r="BA220" s="35">
        <v>0</v>
      </c>
      <c r="BB220" s="36"/>
      <c r="BC220" s="36"/>
      <c r="BD220" s="36"/>
      <c r="BE220" s="36"/>
      <c r="BF220" s="36"/>
      <c r="BG220" s="37"/>
      <c r="BH220" s="35"/>
      <c r="BI220" s="36"/>
      <c r="BJ220" s="36"/>
      <c r="BK220" s="36"/>
      <c r="BL220" s="36"/>
      <c r="BM220" s="36"/>
      <c r="BN220" s="36"/>
      <c r="BO220" s="37"/>
      <c r="BP220" s="35"/>
      <c r="BQ220" s="36"/>
      <c r="BR220" s="36"/>
      <c r="BS220" s="36"/>
      <c r="BT220" s="36"/>
      <c r="BU220" s="36"/>
      <c r="BV220" s="36"/>
      <c r="BW220" s="37"/>
      <c r="BX220" s="35">
        <f>J220*AD220*BA220</f>
        <v>0</v>
      </c>
      <c r="BY220" s="36"/>
      <c r="BZ220" s="36"/>
      <c r="CA220" s="36"/>
      <c r="CB220" s="36"/>
      <c r="CC220" s="36"/>
      <c r="CD220" s="37"/>
      <c r="CE220" s="35"/>
      <c r="CF220" s="36"/>
      <c r="CG220" s="36"/>
      <c r="CH220" s="36"/>
      <c r="CI220" s="36"/>
      <c r="CJ220" s="36"/>
      <c r="CK220" s="37"/>
      <c r="CL220" s="35"/>
      <c r="CM220" s="37"/>
    </row>
    <row r="221" spans="1:91" ht="46.5" customHeight="1" x14ac:dyDescent="0.2">
      <c r="A221" s="89" t="s">
        <v>224</v>
      </c>
      <c r="B221" s="90"/>
      <c r="C221" s="90"/>
      <c r="D221" s="90"/>
      <c r="E221" s="91"/>
      <c r="F221" s="38">
        <v>2640</v>
      </c>
      <c r="G221" s="39"/>
      <c r="H221" s="39"/>
      <c r="I221" s="40"/>
      <c r="J221" s="38">
        <v>1</v>
      </c>
      <c r="K221" s="39"/>
      <c r="L221" s="39"/>
      <c r="M221" s="39"/>
      <c r="N221" s="39"/>
      <c r="O221" s="40"/>
      <c r="P221" s="38"/>
      <c r="Q221" s="39"/>
      <c r="R221" s="39"/>
      <c r="S221" s="39"/>
      <c r="T221" s="39"/>
      <c r="U221" s="39"/>
      <c r="V221" s="40"/>
      <c r="W221" s="38"/>
      <c r="X221" s="39"/>
      <c r="Y221" s="39"/>
      <c r="Z221" s="39"/>
      <c r="AA221" s="39"/>
      <c r="AB221" s="39"/>
      <c r="AC221" s="40"/>
      <c r="AD221" s="38">
        <v>1</v>
      </c>
      <c r="AE221" s="39"/>
      <c r="AF221" s="39"/>
      <c r="AG221" s="39"/>
      <c r="AH221" s="39"/>
      <c r="AI221" s="39"/>
      <c r="AJ221" s="39"/>
      <c r="AK221" s="40"/>
      <c r="AL221" s="38"/>
      <c r="AM221" s="39"/>
      <c r="AN221" s="39"/>
      <c r="AO221" s="39"/>
      <c r="AP221" s="39"/>
      <c r="AQ221" s="40"/>
      <c r="AR221" s="38"/>
      <c r="AS221" s="39"/>
      <c r="AT221" s="39"/>
      <c r="AU221" s="39"/>
      <c r="AV221" s="39"/>
      <c r="AW221" s="39"/>
      <c r="AX221" s="39"/>
      <c r="AY221" s="39"/>
      <c r="AZ221" s="40"/>
      <c r="BA221" s="35">
        <v>0</v>
      </c>
      <c r="BB221" s="36"/>
      <c r="BC221" s="36"/>
      <c r="BD221" s="36"/>
      <c r="BE221" s="36"/>
      <c r="BF221" s="36"/>
      <c r="BG221" s="37"/>
      <c r="BH221" s="35"/>
      <c r="BI221" s="36"/>
      <c r="BJ221" s="36"/>
      <c r="BK221" s="36"/>
      <c r="BL221" s="36"/>
      <c r="BM221" s="36"/>
      <c r="BN221" s="36"/>
      <c r="BO221" s="37"/>
      <c r="BP221" s="35"/>
      <c r="BQ221" s="36"/>
      <c r="BR221" s="36"/>
      <c r="BS221" s="36"/>
      <c r="BT221" s="36"/>
      <c r="BU221" s="36"/>
      <c r="BV221" s="36"/>
      <c r="BW221" s="37"/>
      <c r="BX221" s="35">
        <f>(J221*AD221*BA221)</f>
        <v>0</v>
      </c>
      <c r="BY221" s="36"/>
      <c r="BZ221" s="36"/>
      <c r="CA221" s="36"/>
      <c r="CB221" s="36"/>
      <c r="CC221" s="36"/>
      <c r="CD221" s="37"/>
      <c r="CE221" s="35"/>
      <c r="CF221" s="36"/>
      <c r="CG221" s="36"/>
      <c r="CH221" s="36"/>
      <c r="CI221" s="36"/>
      <c r="CJ221" s="36"/>
      <c r="CK221" s="37"/>
      <c r="CL221" s="35"/>
      <c r="CM221" s="37"/>
    </row>
    <row r="222" spans="1:91" ht="73.5" customHeight="1" x14ac:dyDescent="0.2">
      <c r="A222" s="89" t="s">
        <v>271</v>
      </c>
      <c r="B222" s="90"/>
      <c r="C222" s="90"/>
      <c r="D222" s="90"/>
      <c r="E222" s="91"/>
      <c r="F222" s="38">
        <v>2640</v>
      </c>
      <c r="G222" s="39"/>
      <c r="H222" s="39"/>
      <c r="I222" s="40"/>
      <c r="J222" s="38">
        <v>1</v>
      </c>
      <c r="K222" s="39"/>
      <c r="L222" s="39"/>
      <c r="M222" s="39"/>
      <c r="N222" s="39"/>
      <c r="O222" s="40"/>
      <c r="P222" s="38"/>
      <c r="Q222" s="39"/>
      <c r="R222" s="39"/>
      <c r="S222" s="39"/>
      <c r="T222" s="39"/>
      <c r="U222" s="39"/>
      <c r="V222" s="40"/>
      <c r="W222" s="38"/>
      <c r="X222" s="39"/>
      <c r="Y222" s="39"/>
      <c r="Z222" s="39"/>
      <c r="AA222" s="39"/>
      <c r="AB222" s="39"/>
      <c r="AC222" s="40"/>
      <c r="AD222" s="38">
        <v>12</v>
      </c>
      <c r="AE222" s="39"/>
      <c r="AF222" s="39"/>
      <c r="AG222" s="39"/>
      <c r="AH222" s="39"/>
      <c r="AI222" s="39"/>
      <c r="AJ222" s="39"/>
      <c r="AK222" s="40"/>
      <c r="AL222" s="38"/>
      <c r="AM222" s="39"/>
      <c r="AN222" s="39"/>
      <c r="AO222" s="39"/>
      <c r="AP222" s="39"/>
      <c r="AQ222" s="40"/>
      <c r="AR222" s="38"/>
      <c r="AS222" s="39"/>
      <c r="AT222" s="39"/>
      <c r="AU222" s="39"/>
      <c r="AV222" s="39"/>
      <c r="AW222" s="39"/>
      <c r="AX222" s="39"/>
      <c r="AY222" s="39"/>
      <c r="AZ222" s="40"/>
      <c r="BA222" s="35">
        <v>0</v>
      </c>
      <c r="BB222" s="36"/>
      <c r="BC222" s="36"/>
      <c r="BD222" s="36"/>
      <c r="BE222" s="36"/>
      <c r="BF222" s="36"/>
      <c r="BG222" s="37"/>
      <c r="BH222" s="35"/>
      <c r="BI222" s="36"/>
      <c r="BJ222" s="36"/>
      <c r="BK222" s="36"/>
      <c r="BL222" s="36"/>
      <c r="BM222" s="36"/>
      <c r="BN222" s="36"/>
      <c r="BO222" s="37"/>
      <c r="BP222" s="35"/>
      <c r="BQ222" s="36"/>
      <c r="BR222" s="36"/>
      <c r="BS222" s="36"/>
      <c r="BT222" s="36"/>
      <c r="BU222" s="36"/>
      <c r="BV222" s="36"/>
      <c r="BW222" s="37"/>
      <c r="BX222" s="35">
        <f>J222*AD222*BA222</f>
        <v>0</v>
      </c>
      <c r="BY222" s="36"/>
      <c r="BZ222" s="36"/>
      <c r="CA222" s="36"/>
      <c r="CB222" s="36"/>
      <c r="CC222" s="36"/>
      <c r="CD222" s="37"/>
      <c r="CE222" s="35"/>
      <c r="CF222" s="36"/>
      <c r="CG222" s="36"/>
      <c r="CH222" s="36"/>
      <c r="CI222" s="36"/>
      <c r="CJ222" s="36"/>
      <c r="CK222" s="37"/>
      <c r="CL222" s="35"/>
      <c r="CM222" s="37"/>
    </row>
    <row r="223" spans="1:91" ht="16.5" customHeight="1" x14ac:dyDescent="0.2">
      <c r="A223" s="89" t="s">
        <v>225</v>
      </c>
      <c r="B223" s="90"/>
      <c r="C223" s="90"/>
      <c r="D223" s="90"/>
      <c r="E223" s="91"/>
      <c r="F223" s="38">
        <v>2640</v>
      </c>
      <c r="G223" s="39"/>
      <c r="H223" s="39"/>
      <c r="I223" s="40"/>
      <c r="J223" s="38">
        <v>1</v>
      </c>
      <c r="K223" s="39"/>
      <c r="L223" s="39"/>
      <c r="M223" s="39"/>
      <c r="N223" s="39"/>
      <c r="O223" s="40"/>
      <c r="P223" s="38"/>
      <c r="Q223" s="39"/>
      <c r="R223" s="39"/>
      <c r="S223" s="39"/>
      <c r="T223" s="39"/>
      <c r="U223" s="39"/>
      <c r="V223" s="40"/>
      <c r="W223" s="38"/>
      <c r="X223" s="39"/>
      <c r="Y223" s="39"/>
      <c r="Z223" s="39"/>
      <c r="AA223" s="39"/>
      <c r="AB223" s="39"/>
      <c r="AC223" s="40"/>
      <c r="AD223" s="38">
        <v>1</v>
      </c>
      <c r="AE223" s="39"/>
      <c r="AF223" s="39"/>
      <c r="AG223" s="39"/>
      <c r="AH223" s="39"/>
      <c r="AI223" s="39"/>
      <c r="AJ223" s="39"/>
      <c r="AK223" s="40"/>
      <c r="AL223" s="38"/>
      <c r="AM223" s="39"/>
      <c r="AN223" s="39"/>
      <c r="AO223" s="39"/>
      <c r="AP223" s="39"/>
      <c r="AQ223" s="40"/>
      <c r="AR223" s="38"/>
      <c r="AS223" s="39"/>
      <c r="AT223" s="39"/>
      <c r="AU223" s="39"/>
      <c r="AV223" s="39"/>
      <c r="AW223" s="39"/>
      <c r="AX223" s="39"/>
      <c r="AY223" s="39"/>
      <c r="AZ223" s="40"/>
      <c r="BA223" s="35"/>
      <c r="BB223" s="36"/>
      <c r="BC223" s="36"/>
      <c r="BD223" s="36"/>
      <c r="BE223" s="36"/>
      <c r="BF223" s="36"/>
      <c r="BG223" s="37"/>
      <c r="BH223" s="35"/>
      <c r="BI223" s="36"/>
      <c r="BJ223" s="36"/>
      <c r="BK223" s="36"/>
      <c r="BL223" s="36"/>
      <c r="BM223" s="36"/>
      <c r="BN223" s="36"/>
      <c r="BO223" s="37"/>
      <c r="BP223" s="35"/>
      <c r="BQ223" s="36"/>
      <c r="BR223" s="36"/>
      <c r="BS223" s="36"/>
      <c r="BT223" s="36"/>
      <c r="BU223" s="36"/>
      <c r="BV223" s="36"/>
      <c r="BW223" s="37"/>
      <c r="BX223" s="35">
        <f>(J223*AD223*BA223)</f>
        <v>0</v>
      </c>
      <c r="BY223" s="36"/>
      <c r="BZ223" s="36"/>
      <c r="CA223" s="36"/>
      <c r="CB223" s="36"/>
      <c r="CC223" s="36"/>
      <c r="CD223" s="37"/>
      <c r="CE223" s="35"/>
      <c r="CF223" s="36"/>
      <c r="CG223" s="36"/>
      <c r="CH223" s="36"/>
      <c r="CI223" s="36"/>
      <c r="CJ223" s="36"/>
      <c r="CK223" s="37"/>
      <c r="CL223" s="35"/>
      <c r="CM223" s="37"/>
    </row>
    <row r="224" spans="1:91" ht="14.45" customHeight="1" x14ac:dyDescent="0.2">
      <c r="A224" s="92" t="s">
        <v>27</v>
      </c>
      <c r="B224" s="93"/>
      <c r="C224" s="93"/>
      <c r="D224" s="93"/>
      <c r="E224" s="94"/>
      <c r="F224" s="116"/>
      <c r="G224" s="117"/>
      <c r="H224" s="117"/>
      <c r="I224" s="118"/>
      <c r="J224" s="119" t="s">
        <v>24</v>
      </c>
      <c r="K224" s="120"/>
      <c r="L224" s="120"/>
      <c r="M224" s="120"/>
      <c r="N224" s="120"/>
      <c r="O224" s="121"/>
      <c r="P224" s="119" t="s">
        <v>24</v>
      </c>
      <c r="Q224" s="120"/>
      <c r="R224" s="120"/>
      <c r="S224" s="120"/>
      <c r="T224" s="120"/>
      <c r="U224" s="120"/>
      <c r="V224" s="121"/>
      <c r="W224" s="119" t="s">
        <v>24</v>
      </c>
      <c r="X224" s="120"/>
      <c r="Y224" s="120"/>
      <c r="Z224" s="120"/>
      <c r="AA224" s="120"/>
      <c r="AB224" s="120"/>
      <c r="AC224" s="121"/>
      <c r="AD224" s="119" t="s">
        <v>24</v>
      </c>
      <c r="AE224" s="120"/>
      <c r="AF224" s="120"/>
      <c r="AG224" s="120"/>
      <c r="AH224" s="120"/>
      <c r="AI224" s="120"/>
      <c r="AJ224" s="120"/>
      <c r="AK224" s="121"/>
      <c r="AL224" s="119" t="s">
        <v>24</v>
      </c>
      <c r="AM224" s="120"/>
      <c r="AN224" s="120"/>
      <c r="AO224" s="120"/>
      <c r="AP224" s="120"/>
      <c r="AQ224" s="121"/>
      <c r="AR224" s="119" t="s">
        <v>24</v>
      </c>
      <c r="AS224" s="120"/>
      <c r="AT224" s="120"/>
      <c r="AU224" s="120"/>
      <c r="AV224" s="120"/>
      <c r="AW224" s="120"/>
      <c r="AX224" s="120"/>
      <c r="AY224" s="120"/>
      <c r="AZ224" s="121"/>
      <c r="BA224" s="119" t="s">
        <v>24</v>
      </c>
      <c r="BB224" s="120"/>
      <c r="BC224" s="120"/>
      <c r="BD224" s="120"/>
      <c r="BE224" s="120"/>
      <c r="BF224" s="120"/>
      <c r="BG224" s="121"/>
      <c r="BH224" s="119" t="s">
        <v>24</v>
      </c>
      <c r="BI224" s="120"/>
      <c r="BJ224" s="120"/>
      <c r="BK224" s="120"/>
      <c r="BL224" s="120"/>
      <c r="BM224" s="120"/>
      <c r="BN224" s="120"/>
      <c r="BO224" s="121"/>
      <c r="BP224" s="119" t="s">
        <v>24</v>
      </c>
      <c r="BQ224" s="120"/>
      <c r="BR224" s="120"/>
      <c r="BS224" s="120"/>
      <c r="BT224" s="120"/>
      <c r="BU224" s="120"/>
      <c r="BV224" s="120"/>
      <c r="BW224" s="121"/>
      <c r="BX224" s="146">
        <v>28745.74</v>
      </c>
      <c r="BY224" s="147"/>
      <c r="BZ224" s="147"/>
      <c r="CA224" s="147"/>
      <c r="CB224" s="147"/>
      <c r="CC224" s="147"/>
      <c r="CD224" s="148"/>
      <c r="CE224" s="146">
        <f>SUM(CE218:CK223)</f>
        <v>0</v>
      </c>
      <c r="CF224" s="147"/>
      <c r="CG224" s="147"/>
      <c r="CH224" s="147"/>
      <c r="CI224" s="147"/>
      <c r="CJ224" s="147"/>
      <c r="CK224" s="148"/>
      <c r="CL224" s="146">
        <f>SUM(CL218:CM223)</f>
        <v>0</v>
      </c>
      <c r="CM224" s="148"/>
    </row>
    <row r="225" spans="1:91" ht="23.1" customHeight="1" x14ac:dyDescent="0.2">
      <c r="A225" s="194" t="s">
        <v>154</v>
      </c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4"/>
      <c r="BN225" s="194"/>
      <c r="BO225" s="194"/>
      <c r="BP225" s="194"/>
      <c r="BQ225" s="194"/>
      <c r="BR225" s="194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4"/>
      <c r="CC225" s="194"/>
      <c r="CD225" s="194"/>
      <c r="CE225" s="194"/>
      <c r="CF225" s="194"/>
      <c r="CG225" s="194"/>
      <c r="CH225" s="194"/>
      <c r="CI225" s="194"/>
      <c r="CJ225" s="194"/>
      <c r="CK225" s="194"/>
      <c r="CL225" s="194"/>
      <c r="CM225" s="194"/>
    </row>
    <row r="226" spans="1:91" ht="24.6" customHeight="1" x14ac:dyDescent="0.2">
      <c r="A226" s="98" t="s">
        <v>155</v>
      </c>
      <c r="B226" s="99"/>
      <c r="C226" s="99"/>
      <c r="D226" s="99"/>
      <c r="E226" s="99"/>
      <c r="F226" s="99"/>
      <c r="G226" s="99"/>
      <c r="H226" s="100"/>
      <c r="I226" s="110" t="s">
        <v>2</v>
      </c>
      <c r="J226" s="111"/>
      <c r="K226" s="112"/>
      <c r="L226" s="204" t="s">
        <v>156</v>
      </c>
      <c r="M226" s="259"/>
      <c r="N226" s="259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59"/>
      <c r="AD226" s="259"/>
      <c r="AE226" s="259"/>
      <c r="AF226" s="259"/>
      <c r="AG226" s="259"/>
      <c r="AH226" s="259"/>
      <c r="AI226" s="259"/>
      <c r="AJ226" s="259"/>
      <c r="AK226" s="259"/>
      <c r="AL226" s="260"/>
      <c r="AM226" s="261" t="s">
        <v>157</v>
      </c>
      <c r="AN226" s="262"/>
      <c r="AO226" s="262"/>
      <c r="AP226" s="262"/>
      <c r="AQ226" s="262"/>
      <c r="AR226" s="262"/>
      <c r="AS226" s="262"/>
      <c r="AT226" s="262"/>
      <c r="AU226" s="262"/>
      <c r="AV226" s="262"/>
      <c r="AW226" s="262"/>
      <c r="AX226" s="262"/>
      <c r="AY226" s="262"/>
      <c r="AZ226" s="262"/>
      <c r="BA226" s="262"/>
      <c r="BB226" s="262"/>
      <c r="BC226" s="262"/>
      <c r="BD226" s="262"/>
      <c r="BE226" s="262"/>
      <c r="BF226" s="262"/>
      <c r="BG226" s="262"/>
      <c r="BH226" s="262"/>
      <c r="BI226" s="262"/>
      <c r="BJ226" s="262"/>
      <c r="BK226" s="262"/>
      <c r="BL226" s="262"/>
      <c r="BM226" s="262"/>
      <c r="BN226" s="262"/>
      <c r="BO226" s="262"/>
      <c r="BP226" s="263"/>
      <c r="BQ226" s="167" t="s">
        <v>158</v>
      </c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30"/>
    </row>
    <row r="227" spans="1:91" ht="48" customHeight="1" x14ac:dyDescent="0.2">
      <c r="A227" s="201"/>
      <c r="B227" s="202"/>
      <c r="C227" s="202"/>
      <c r="D227" s="202"/>
      <c r="E227" s="202"/>
      <c r="F227" s="202"/>
      <c r="G227" s="202"/>
      <c r="H227" s="203"/>
      <c r="I227" s="113"/>
      <c r="J227" s="114"/>
      <c r="K227" s="115"/>
      <c r="L227" s="167" t="s">
        <v>4</v>
      </c>
      <c r="M227" s="129"/>
      <c r="N227" s="129"/>
      <c r="O227" s="129"/>
      <c r="P227" s="129"/>
      <c r="Q227" s="129"/>
      <c r="R227" s="129"/>
      <c r="S227" s="129"/>
      <c r="T227" s="130"/>
      <c r="U227" s="167" t="s">
        <v>21</v>
      </c>
      <c r="V227" s="129"/>
      <c r="W227" s="129"/>
      <c r="X227" s="129"/>
      <c r="Y227" s="129"/>
      <c r="Z227" s="129"/>
      <c r="AA227" s="129"/>
      <c r="AB227" s="129"/>
      <c r="AC227" s="130"/>
      <c r="AD227" s="167" t="s">
        <v>22</v>
      </c>
      <c r="AE227" s="129"/>
      <c r="AF227" s="129"/>
      <c r="AG227" s="129"/>
      <c r="AH227" s="129"/>
      <c r="AI227" s="129"/>
      <c r="AJ227" s="129"/>
      <c r="AK227" s="129"/>
      <c r="AL227" s="130"/>
      <c r="AM227" s="167" t="s">
        <v>4</v>
      </c>
      <c r="AN227" s="129"/>
      <c r="AO227" s="129"/>
      <c r="AP227" s="129"/>
      <c r="AQ227" s="129"/>
      <c r="AR227" s="129"/>
      <c r="AS227" s="129"/>
      <c r="AT227" s="129"/>
      <c r="AU227" s="129"/>
      <c r="AV227" s="130"/>
      <c r="AW227" s="167" t="s">
        <v>21</v>
      </c>
      <c r="AX227" s="129"/>
      <c r="AY227" s="129"/>
      <c r="AZ227" s="129"/>
      <c r="BA227" s="129"/>
      <c r="BB227" s="129"/>
      <c r="BC227" s="129"/>
      <c r="BD227" s="129"/>
      <c r="BE227" s="129"/>
      <c r="BF227" s="130"/>
      <c r="BG227" s="167" t="s">
        <v>22</v>
      </c>
      <c r="BH227" s="129"/>
      <c r="BI227" s="129"/>
      <c r="BJ227" s="129"/>
      <c r="BK227" s="129"/>
      <c r="BL227" s="129"/>
      <c r="BM227" s="129"/>
      <c r="BN227" s="129"/>
      <c r="BO227" s="129"/>
      <c r="BP227" s="130"/>
      <c r="BQ227" s="167" t="s">
        <v>4</v>
      </c>
      <c r="BR227" s="129"/>
      <c r="BS227" s="129"/>
      <c r="BT227" s="129"/>
      <c r="BU227" s="129"/>
      <c r="BV227" s="129"/>
      <c r="BW227" s="129"/>
      <c r="BX227" s="129"/>
      <c r="BY227" s="129"/>
      <c r="BZ227" s="130"/>
      <c r="CA227" s="167" t="s">
        <v>21</v>
      </c>
      <c r="CB227" s="129"/>
      <c r="CC227" s="129"/>
      <c r="CD227" s="129"/>
      <c r="CE227" s="129"/>
      <c r="CF227" s="129"/>
      <c r="CG227" s="129"/>
      <c r="CH227" s="129"/>
      <c r="CI227" s="130"/>
      <c r="CJ227" s="167" t="s">
        <v>22</v>
      </c>
      <c r="CK227" s="129"/>
      <c r="CL227" s="129"/>
      <c r="CM227" s="130"/>
    </row>
    <row r="228" spans="1:91" ht="14.45" customHeight="1" x14ac:dyDescent="0.2">
      <c r="A228" s="89"/>
      <c r="B228" s="90"/>
      <c r="C228" s="90"/>
      <c r="D228" s="90"/>
      <c r="E228" s="90"/>
      <c r="F228" s="90"/>
      <c r="G228" s="90"/>
      <c r="H228" s="91"/>
      <c r="I228" s="89"/>
      <c r="J228" s="90"/>
      <c r="K228" s="91"/>
      <c r="L228" s="89"/>
      <c r="M228" s="90"/>
      <c r="N228" s="90"/>
      <c r="O228" s="90"/>
      <c r="P228" s="90"/>
      <c r="Q228" s="90"/>
      <c r="R228" s="90"/>
      <c r="S228" s="90"/>
      <c r="T228" s="91"/>
      <c r="U228" s="89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1"/>
      <c r="AM228" s="89"/>
      <c r="AN228" s="90"/>
      <c r="AO228" s="90"/>
      <c r="AP228" s="90"/>
      <c r="AQ228" s="90"/>
      <c r="AR228" s="90"/>
      <c r="AS228" s="90"/>
      <c r="AT228" s="90"/>
      <c r="AU228" s="90"/>
      <c r="AV228" s="91"/>
      <c r="AW228" s="89"/>
      <c r="AX228" s="90"/>
      <c r="AY228" s="90"/>
      <c r="AZ228" s="90"/>
      <c r="BA228" s="90"/>
      <c r="BB228" s="90"/>
      <c r="BC228" s="90"/>
      <c r="BD228" s="90"/>
      <c r="BE228" s="90"/>
      <c r="BF228" s="91"/>
      <c r="BG228" s="89"/>
      <c r="BH228" s="90"/>
      <c r="BI228" s="90"/>
      <c r="BJ228" s="90"/>
      <c r="BK228" s="90"/>
      <c r="BL228" s="90"/>
      <c r="BM228" s="90"/>
      <c r="BN228" s="90"/>
      <c r="BO228" s="90"/>
      <c r="BP228" s="91"/>
      <c r="BQ228" s="89"/>
      <c r="BR228" s="90"/>
      <c r="BS228" s="90"/>
      <c r="BT228" s="90"/>
      <c r="BU228" s="90"/>
      <c r="BV228" s="90"/>
      <c r="BW228" s="90"/>
      <c r="BX228" s="90"/>
      <c r="BY228" s="90"/>
      <c r="BZ228" s="91"/>
      <c r="CA228" s="89"/>
      <c r="CB228" s="90"/>
      <c r="CC228" s="90"/>
      <c r="CD228" s="90"/>
      <c r="CE228" s="90"/>
      <c r="CF228" s="90"/>
      <c r="CG228" s="90"/>
      <c r="CH228" s="90"/>
      <c r="CI228" s="91"/>
      <c r="CJ228" s="89"/>
      <c r="CK228" s="90"/>
      <c r="CL228" s="90"/>
      <c r="CM228" s="91"/>
    </row>
    <row r="229" spans="1:91" ht="14.45" customHeight="1" x14ac:dyDescent="0.2">
      <c r="A229" s="32"/>
      <c r="B229" s="33"/>
      <c r="C229" s="33"/>
      <c r="D229" s="33"/>
      <c r="E229" s="33"/>
      <c r="F229" s="33"/>
      <c r="G229" s="33"/>
      <c r="H229" s="34"/>
      <c r="I229" s="32"/>
      <c r="J229" s="33"/>
      <c r="K229" s="34"/>
      <c r="L229" s="32"/>
      <c r="M229" s="33"/>
      <c r="N229" s="33"/>
      <c r="O229" s="33"/>
      <c r="P229" s="33"/>
      <c r="Q229" s="33"/>
      <c r="R229" s="33"/>
      <c r="S229" s="33"/>
      <c r="T229" s="34"/>
      <c r="U229" s="32"/>
      <c r="V229" s="33"/>
      <c r="W229" s="33"/>
      <c r="X229" s="33"/>
      <c r="Y229" s="33"/>
      <c r="Z229" s="33"/>
      <c r="AA229" s="33"/>
      <c r="AB229" s="33"/>
      <c r="AC229" s="34"/>
      <c r="AD229" s="32"/>
      <c r="AE229" s="33"/>
      <c r="AF229" s="33"/>
      <c r="AG229" s="33"/>
      <c r="AH229" s="33"/>
      <c r="AI229" s="33"/>
      <c r="AJ229" s="33"/>
      <c r="AK229" s="33"/>
      <c r="AL229" s="34"/>
      <c r="AM229" s="32"/>
      <c r="AN229" s="33"/>
      <c r="AO229" s="33"/>
      <c r="AP229" s="33"/>
      <c r="AQ229" s="33"/>
      <c r="AR229" s="33"/>
      <c r="AS229" s="33"/>
      <c r="AT229" s="33"/>
      <c r="AU229" s="33"/>
      <c r="AV229" s="34"/>
      <c r="AW229" s="32"/>
      <c r="AX229" s="33"/>
      <c r="AY229" s="33"/>
      <c r="AZ229" s="33"/>
      <c r="BA229" s="33"/>
      <c r="BB229" s="33"/>
      <c r="BC229" s="33"/>
      <c r="BD229" s="33"/>
      <c r="BE229" s="33"/>
      <c r="BF229" s="34"/>
      <c r="BG229" s="32"/>
      <c r="BH229" s="33"/>
      <c r="BI229" s="33"/>
      <c r="BJ229" s="33"/>
      <c r="BK229" s="33"/>
      <c r="BL229" s="33"/>
      <c r="BM229" s="33"/>
      <c r="BN229" s="33"/>
      <c r="BO229" s="33"/>
      <c r="BP229" s="34"/>
      <c r="BQ229" s="32"/>
      <c r="BR229" s="33"/>
      <c r="BS229" s="33"/>
      <c r="BT229" s="33"/>
      <c r="BU229" s="33"/>
      <c r="BV229" s="33"/>
      <c r="BW229" s="33"/>
      <c r="BX229" s="33"/>
      <c r="BY229" s="33"/>
      <c r="BZ229" s="34"/>
      <c r="CA229" s="32"/>
      <c r="CB229" s="33"/>
      <c r="CC229" s="33"/>
      <c r="CD229" s="33"/>
      <c r="CE229" s="33"/>
      <c r="CF229" s="33"/>
      <c r="CG229" s="33"/>
      <c r="CH229" s="33"/>
      <c r="CI229" s="34"/>
      <c r="CJ229" s="32"/>
      <c r="CK229" s="33"/>
      <c r="CL229" s="33"/>
      <c r="CM229" s="34"/>
    </row>
    <row r="230" spans="1:91" ht="14.45" customHeight="1" x14ac:dyDescent="0.2">
      <c r="A230" s="92" t="s">
        <v>27</v>
      </c>
      <c r="B230" s="93"/>
      <c r="C230" s="93"/>
      <c r="D230" s="93"/>
      <c r="E230" s="93"/>
      <c r="F230" s="93"/>
      <c r="G230" s="93"/>
      <c r="H230" s="94"/>
      <c r="I230" s="46"/>
      <c r="J230" s="138"/>
      <c r="K230" s="139"/>
      <c r="L230" s="119" t="s">
        <v>24</v>
      </c>
      <c r="M230" s="120"/>
      <c r="N230" s="120"/>
      <c r="O230" s="120"/>
      <c r="P230" s="120"/>
      <c r="Q230" s="120"/>
      <c r="R230" s="120"/>
      <c r="S230" s="120"/>
      <c r="T230" s="121"/>
      <c r="U230" s="119" t="s">
        <v>24</v>
      </c>
      <c r="V230" s="120"/>
      <c r="W230" s="120"/>
      <c r="X230" s="120"/>
      <c r="Y230" s="120"/>
      <c r="Z230" s="120"/>
      <c r="AA230" s="120"/>
      <c r="AB230" s="120"/>
      <c r="AC230" s="121"/>
      <c r="AD230" s="119" t="s">
        <v>24</v>
      </c>
      <c r="AE230" s="120"/>
      <c r="AF230" s="120"/>
      <c r="AG230" s="120"/>
      <c r="AH230" s="120"/>
      <c r="AI230" s="120"/>
      <c r="AJ230" s="120"/>
      <c r="AK230" s="120"/>
      <c r="AL230" s="121"/>
      <c r="AM230" s="119" t="s">
        <v>24</v>
      </c>
      <c r="AN230" s="120"/>
      <c r="AO230" s="120"/>
      <c r="AP230" s="120"/>
      <c r="AQ230" s="120"/>
      <c r="AR230" s="120"/>
      <c r="AS230" s="120"/>
      <c r="AT230" s="120"/>
      <c r="AU230" s="120"/>
      <c r="AV230" s="121"/>
      <c r="AW230" s="119" t="s">
        <v>24</v>
      </c>
      <c r="AX230" s="120"/>
      <c r="AY230" s="120"/>
      <c r="AZ230" s="120"/>
      <c r="BA230" s="120"/>
      <c r="BB230" s="120"/>
      <c r="BC230" s="120"/>
      <c r="BD230" s="120"/>
      <c r="BE230" s="120"/>
      <c r="BF230" s="121"/>
      <c r="BG230" s="119" t="s">
        <v>24</v>
      </c>
      <c r="BH230" s="120"/>
      <c r="BI230" s="120"/>
      <c r="BJ230" s="120"/>
      <c r="BK230" s="120"/>
      <c r="BL230" s="120"/>
      <c r="BM230" s="120"/>
      <c r="BN230" s="120"/>
      <c r="BO230" s="120"/>
      <c r="BP230" s="121"/>
      <c r="BQ230" s="46"/>
      <c r="BR230" s="138"/>
      <c r="BS230" s="138"/>
      <c r="BT230" s="138"/>
      <c r="BU230" s="138"/>
      <c r="BV230" s="138"/>
      <c r="BW230" s="138"/>
      <c r="BX230" s="138"/>
      <c r="BY230" s="138"/>
      <c r="BZ230" s="139"/>
      <c r="CA230" s="46"/>
      <c r="CB230" s="138"/>
      <c r="CC230" s="138"/>
      <c r="CD230" s="138"/>
      <c r="CE230" s="138"/>
      <c r="CF230" s="138"/>
      <c r="CG230" s="138"/>
      <c r="CH230" s="138"/>
      <c r="CI230" s="139"/>
      <c r="CJ230" s="46"/>
      <c r="CK230" s="138"/>
      <c r="CL230" s="138"/>
      <c r="CM230" s="139"/>
    </row>
    <row r="231" spans="1:91" ht="22.5" customHeight="1" x14ac:dyDescent="0.2">
      <c r="A231" s="122" t="s">
        <v>159</v>
      </c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2"/>
      <c r="CA231" s="122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</row>
    <row r="232" spans="1:91" ht="23.45" customHeight="1" x14ac:dyDescent="0.2">
      <c r="A232" s="253" t="s">
        <v>160</v>
      </c>
      <c r="B232" s="254"/>
      <c r="C232" s="254"/>
      <c r="D232" s="254"/>
      <c r="E232" s="255"/>
      <c r="F232" s="110" t="s">
        <v>2</v>
      </c>
      <c r="G232" s="111"/>
      <c r="H232" s="111"/>
      <c r="I232" s="112"/>
      <c r="J232" s="237" t="s">
        <v>161</v>
      </c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9"/>
      <c r="AC232" s="41" t="s">
        <v>162</v>
      </c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3"/>
      <c r="AV232" s="237" t="s">
        <v>163</v>
      </c>
      <c r="AW232" s="238"/>
      <c r="AX232" s="238"/>
      <c r="AY232" s="238"/>
      <c r="AZ232" s="238"/>
      <c r="BA232" s="238"/>
      <c r="BB232" s="238"/>
      <c r="BC232" s="238"/>
      <c r="BD232" s="238"/>
      <c r="BE232" s="238"/>
      <c r="BF232" s="238"/>
      <c r="BG232" s="238"/>
      <c r="BH232" s="238"/>
      <c r="BI232" s="238"/>
      <c r="BJ232" s="238"/>
      <c r="BK232" s="238"/>
      <c r="BL232" s="238"/>
      <c r="BM232" s="238"/>
      <c r="BN232" s="238"/>
      <c r="BO232" s="238"/>
      <c r="BP232" s="238"/>
      <c r="BQ232" s="238"/>
      <c r="BR232" s="238"/>
      <c r="BS232" s="238"/>
      <c r="BT232" s="239"/>
      <c r="BU232" s="167" t="s">
        <v>164</v>
      </c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30"/>
    </row>
    <row r="233" spans="1:91" ht="84.95" customHeight="1" x14ac:dyDescent="0.2">
      <c r="A233" s="256"/>
      <c r="B233" s="257"/>
      <c r="C233" s="257"/>
      <c r="D233" s="257"/>
      <c r="E233" s="258"/>
      <c r="F233" s="113"/>
      <c r="G233" s="114"/>
      <c r="H233" s="114"/>
      <c r="I233" s="115"/>
      <c r="J233" s="58" t="s">
        <v>351</v>
      </c>
      <c r="K233" s="59"/>
      <c r="L233" s="59"/>
      <c r="M233" s="59"/>
      <c r="N233" s="60"/>
      <c r="O233" s="58" t="s">
        <v>336</v>
      </c>
      <c r="P233" s="59"/>
      <c r="Q233" s="59"/>
      <c r="R233" s="59"/>
      <c r="S233" s="59"/>
      <c r="T233" s="60"/>
      <c r="U233" s="58" t="s">
        <v>337</v>
      </c>
      <c r="V233" s="59"/>
      <c r="W233" s="59"/>
      <c r="X233" s="59"/>
      <c r="Y233" s="59"/>
      <c r="Z233" s="59"/>
      <c r="AA233" s="59"/>
      <c r="AB233" s="60"/>
      <c r="AC233" s="58" t="s">
        <v>351</v>
      </c>
      <c r="AD233" s="59"/>
      <c r="AE233" s="59"/>
      <c r="AF233" s="59"/>
      <c r="AG233" s="59"/>
      <c r="AH233" s="60"/>
      <c r="AI233" s="58" t="s">
        <v>368</v>
      </c>
      <c r="AJ233" s="59"/>
      <c r="AK233" s="59"/>
      <c r="AL233" s="59"/>
      <c r="AM233" s="60"/>
      <c r="AN233" s="58" t="s">
        <v>337</v>
      </c>
      <c r="AO233" s="59"/>
      <c r="AP233" s="59"/>
      <c r="AQ233" s="59"/>
      <c r="AR233" s="59"/>
      <c r="AS233" s="59"/>
      <c r="AT233" s="59"/>
      <c r="AU233" s="60"/>
      <c r="AV233" s="58" t="s">
        <v>351</v>
      </c>
      <c r="AW233" s="59"/>
      <c r="AX233" s="59"/>
      <c r="AY233" s="59"/>
      <c r="AZ233" s="59"/>
      <c r="BA233" s="59"/>
      <c r="BB233" s="59"/>
      <c r="BC233" s="60"/>
      <c r="BD233" s="58" t="s">
        <v>336</v>
      </c>
      <c r="BE233" s="59"/>
      <c r="BF233" s="59"/>
      <c r="BG233" s="59"/>
      <c r="BH233" s="59"/>
      <c r="BI233" s="59"/>
      <c r="BJ233" s="59"/>
      <c r="BK233" s="60"/>
      <c r="BL233" s="58" t="s">
        <v>337</v>
      </c>
      <c r="BM233" s="59"/>
      <c r="BN233" s="59"/>
      <c r="BO233" s="59"/>
      <c r="BP233" s="59"/>
      <c r="BQ233" s="59"/>
      <c r="BR233" s="59"/>
      <c r="BS233" s="59"/>
      <c r="BT233" s="60"/>
      <c r="BU233" s="58" t="s">
        <v>351</v>
      </c>
      <c r="BV233" s="59"/>
      <c r="BW233" s="59"/>
      <c r="BX233" s="59"/>
      <c r="BY233" s="59"/>
      <c r="BZ233" s="59"/>
      <c r="CA233" s="59"/>
      <c r="CB233" s="60"/>
      <c r="CC233" s="58" t="s">
        <v>336</v>
      </c>
      <c r="CD233" s="59"/>
      <c r="CE233" s="59"/>
      <c r="CF233" s="59"/>
      <c r="CG233" s="59"/>
      <c r="CH233" s="59"/>
      <c r="CI233" s="59"/>
      <c r="CJ233" s="60"/>
      <c r="CK233" s="58" t="s">
        <v>337</v>
      </c>
      <c r="CL233" s="59"/>
      <c r="CM233" s="60"/>
    </row>
    <row r="234" spans="1:91" ht="36.75" customHeight="1" x14ac:dyDescent="0.2">
      <c r="A234" s="49" t="s">
        <v>226</v>
      </c>
      <c r="B234" s="50"/>
      <c r="C234" s="50"/>
      <c r="D234" s="50"/>
      <c r="E234" s="51"/>
      <c r="F234" s="52">
        <v>2640</v>
      </c>
      <c r="G234" s="53"/>
      <c r="H234" s="53"/>
      <c r="I234" s="54"/>
      <c r="J234" s="38">
        <v>1</v>
      </c>
      <c r="K234" s="39"/>
      <c r="L234" s="39"/>
      <c r="M234" s="39"/>
      <c r="N234" s="40"/>
      <c r="O234" s="38">
        <v>1</v>
      </c>
      <c r="P234" s="39"/>
      <c r="Q234" s="39"/>
      <c r="R234" s="39"/>
      <c r="S234" s="39"/>
      <c r="T234" s="40"/>
      <c r="U234" s="38"/>
      <c r="V234" s="39"/>
      <c r="W234" s="39"/>
      <c r="X234" s="39"/>
      <c r="Y234" s="39"/>
      <c r="Z234" s="39"/>
      <c r="AA234" s="39"/>
      <c r="AB234" s="40"/>
      <c r="AC234" s="38">
        <v>12</v>
      </c>
      <c r="AD234" s="39"/>
      <c r="AE234" s="39"/>
      <c r="AF234" s="39"/>
      <c r="AG234" s="39"/>
      <c r="AH234" s="40"/>
      <c r="AI234" s="38">
        <v>12</v>
      </c>
      <c r="AJ234" s="39"/>
      <c r="AK234" s="39"/>
      <c r="AL234" s="39"/>
      <c r="AM234" s="40"/>
      <c r="AN234" s="38"/>
      <c r="AO234" s="39"/>
      <c r="AP234" s="39"/>
      <c r="AQ234" s="39"/>
      <c r="AR234" s="39"/>
      <c r="AS234" s="39"/>
      <c r="AT234" s="39"/>
      <c r="AU234" s="40"/>
      <c r="AV234" s="35">
        <v>11920.07</v>
      </c>
      <c r="AW234" s="36"/>
      <c r="AX234" s="36"/>
      <c r="AY234" s="36"/>
      <c r="AZ234" s="36"/>
      <c r="BA234" s="36"/>
      <c r="BB234" s="36"/>
      <c r="BC234" s="37"/>
      <c r="BD234" s="35">
        <v>10244.16</v>
      </c>
      <c r="BE234" s="36"/>
      <c r="BF234" s="36"/>
      <c r="BG234" s="36"/>
      <c r="BH234" s="36"/>
      <c r="BI234" s="36"/>
      <c r="BJ234" s="36"/>
      <c r="BK234" s="37"/>
      <c r="BL234" s="35"/>
      <c r="BM234" s="36"/>
      <c r="BN234" s="36"/>
      <c r="BO234" s="36"/>
      <c r="BP234" s="36"/>
      <c r="BQ234" s="36"/>
      <c r="BR234" s="36"/>
      <c r="BS234" s="36"/>
      <c r="BT234" s="37"/>
      <c r="BU234" s="55">
        <f>J234*AC234*AV234</f>
        <v>143040.84</v>
      </c>
      <c r="BV234" s="56"/>
      <c r="BW234" s="56"/>
      <c r="BX234" s="56"/>
      <c r="BY234" s="56"/>
      <c r="BZ234" s="56"/>
      <c r="CA234" s="56"/>
      <c r="CB234" s="57"/>
      <c r="CC234" s="35">
        <f>O234*AI234*BD234+0.08</f>
        <v>122930</v>
      </c>
      <c r="CD234" s="36"/>
      <c r="CE234" s="36"/>
      <c r="CF234" s="36"/>
      <c r="CG234" s="36"/>
      <c r="CH234" s="36"/>
      <c r="CI234" s="36"/>
      <c r="CJ234" s="37"/>
      <c r="CK234" s="35">
        <v>0</v>
      </c>
      <c r="CL234" s="36"/>
      <c r="CM234" s="37"/>
    </row>
    <row r="235" spans="1:91" ht="48" customHeight="1" x14ac:dyDescent="0.2">
      <c r="A235" s="49" t="s">
        <v>227</v>
      </c>
      <c r="B235" s="50"/>
      <c r="C235" s="50"/>
      <c r="D235" s="50"/>
      <c r="E235" s="51"/>
      <c r="F235" s="52">
        <v>2640</v>
      </c>
      <c r="G235" s="53"/>
      <c r="H235" s="53"/>
      <c r="I235" s="54"/>
      <c r="J235" s="38">
        <v>1</v>
      </c>
      <c r="K235" s="39"/>
      <c r="L235" s="39"/>
      <c r="M235" s="39"/>
      <c r="N235" s="40"/>
      <c r="O235" s="38">
        <v>1</v>
      </c>
      <c r="P235" s="39"/>
      <c r="Q235" s="39"/>
      <c r="R235" s="39"/>
      <c r="S235" s="39"/>
      <c r="T235" s="40"/>
      <c r="U235" s="38"/>
      <c r="V235" s="39"/>
      <c r="W235" s="39"/>
      <c r="X235" s="39"/>
      <c r="Y235" s="39"/>
      <c r="Z235" s="39"/>
      <c r="AA235" s="39"/>
      <c r="AB235" s="40"/>
      <c r="AC235" s="38">
        <v>5300.46</v>
      </c>
      <c r="AD235" s="39"/>
      <c r="AE235" s="39"/>
      <c r="AF235" s="39"/>
      <c r="AG235" s="39"/>
      <c r="AH235" s="40"/>
      <c r="AI235" s="38">
        <v>5300.46</v>
      </c>
      <c r="AJ235" s="39"/>
      <c r="AK235" s="39"/>
      <c r="AL235" s="39"/>
      <c r="AM235" s="40"/>
      <c r="AN235" s="38"/>
      <c r="AO235" s="39"/>
      <c r="AP235" s="39"/>
      <c r="AQ235" s="39"/>
      <c r="AR235" s="39"/>
      <c r="AS235" s="39"/>
      <c r="AT235" s="39"/>
      <c r="AU235" s="40"/>
      <c r="AV235" s="35">
        <v>68.12</v>
      </c>
      <c r="AW235" s="36"/>
      <c r="AX235" s="36"/>
      <c r="AY235" s="36"/>
      <c r="AZ235" s="36"/>
      <c r="BA235" s="36"/>
      <c r="BB235" s="36"/>
      <c r="BC235" s="37"/>
      <c r="BD235" s="35">
        <v>68.12</v>
      </c>
      <c r="BE235" s="36"/>
      <c r="BF235" s="36"/>
      <c r="BG235" s="36"/>
      <c r="BH235" s="36"/>
      <c r="BI235" s="36"/>
      <c r="BJ235" s="36"/>
      <c r="BK235" s="37"/>
      <c r="BL235" s="35"/>
      <c r="BM235" s="36"/>
      <c r="BN235" s="36"/>
      <c r="BO235" s="36"/>
      <c r="BP235" s="36"/>
      <c r="BQ235" s="36"/>
      <c r="BR235" s="36"/>
      <c r="BS235" s="36"/>
      <c r="BT235" s="37"/>
      <c r="BU235" s="55">
        <f>J235*AC235*AV235+12.36+0.16+0.22</f>
        <v>361080.07519999996</v>
      </c>
      <c r="BV235" s="56"/>
      <c r="BW235" s="56"/>
      <c r="BX235" s="56"/>
      <c r="BY235" s="56"/>
      <c r="BZ235" s="56"/>
      <c r="CA235" s="56"/>
      <c r="CB235" s="57"/>
      <c r="CC235" s="35">
        <f>O235*AI235*BD235+5.36+7.16+0.14</f>
        <v>361079.9952</v>
      </c>
      <c r="CD235" s="36"/>
      <c r="CE235" s="36"/>
      <c r="CF235" s="36"/>
      <c r="CG235" s="36"/>
      <c r="CH235" s="36"/>
      <c r="CI235" s="36"/>
      <c r="CJ235" s="37"/>
      <c r="CK235" s="35">
        <v>0</v>
      </c>
      <c r="CL235" s="36"/>
      <c r="CM235" s="37"/>
    </row>
    <row r="236" spans="1:91" ht="20.25" customHeight="1" x14ac:dyDescent="0.2">
      <c r="A236" s="534" t="s">
        <v>287</v>
      </c>
      <c r="B236" s="535"/>
      <c r="C236" s="535"/>
      <c r="D236" s="535"/>
      <c r="E236" s="536"/>
      <c r="F236" s="52">
        <v>2640</v>
      </c>
      <c r="G236" s="53"/>
      <c r="H236" s="53"/>
      <c r="I236" s="54"/>
      <c r="J236" s="38">
        <v>1</v>
      </c>
      <c r="K236" s="39"/>
      <c r="L236" s="39"/>
      <c r="M236" s="39"/>
      <c r="N236" s="40"/>
      <c r="O236" s="38">
        <v>1</v>
      </c>
      <c r="P236" s="39"/>
      <c r="Q236" s="39"/>
      <c r="R236" s="39"/>
      <c r="S236" s="39"/>
      <c r="T236" s="40"/>
      <c r="U236" s="38">
        <v>1</v>
      </c>
      <c r="V236" s="39"/>
      <c r="W236" s="39"/>
      <c r="X236" s="39"/>
      <c r="Y236" s="39"/>
      <c r="Z236" s="39"/>
      <c r="AA236" s="39"/>
      <c r="AB236" s="40"/>
      <c r="AC236" s="38">
        <v>1</v>
      </c>
      <c r="AD236" s="39"/>
      <c r="AE236" s="39"/>
      <c r="AF236" s="39"/>
      <c r="AG236" s="39"/>
      <c r="AH236" s="40"/>
      <c r="AI236" s="38"/>
      <c r="AJ236" s="39"/>
      <c r="AK236" s="39"/>
      <c r="AL236" s="39"/>
      <c r="AM236" s="40"/>
      <c r="AN236" s="38"/>
      <c r="AO236" s="39"/>
      <c r="AP236" s="39"/>
      <c r="AQ236" s="39"/>
      <c r="AR236" s="39"/>
      <c r="AS236" s="39"/>
      <c r="AT236" s="39"/>
      <c r="AU236" s="40"/>
      <c r="AV236" s="35">
        <v>94889.08</v>
      </c>
      <c r="AW236" s="36"/>
      <c r="AX236" s="36"/>
      <c r="AY236" s="36"/>
      <c r="AZ236" s="36"/>
      <c r="BA236" s="36"/>
      <c r="BB236" s="36"/>
      <c r="BC236" s="37"/>
      <c r="BD236" s="35"/>
      <c r="BE236" s="36"/>
      <c r="BF236" s="36"/>
      <c r="BG236" s="36"/>
      <c r="BH236" s="36"/>
      <c r="BI236" s="36"/>
      <c r="BJ236" s="36"/>
      <c r="BK236" s="37"/>
      <c r="BL236" s="35"/>
      <c r="BM236" s="36"/>
      <c r="BN236" s="36"/>
      <c r="BO236" s="36"/>
      <c r="BP236" s="36"/>
      <c r="BQ236" s="36"/>
      <c r="BR236" s="36"/>
      <c r="BS236" s="36"/>
      <c r="BT236" s="37"/>
      <c r="BU236" s="55">
        <f>J236*AC236*AV236</f>
        <v>94889.08</v>
      </c>
      <c r="BV236" s="56"/>
      <c r="BW236" s="56"/>
      <c r="BX236" s="56"/>
      <c r="BY236" s="56"/>
      <c r="BZ236" s="56"/>
      <c r="CA236" s="56"/>
      <c r="CB236" s="57"/>
      <c r="CC236" s="35"/>
      <c r="CD236" s="36"/>
      <c r="CE236" s="36"/>
      <c r="CF236" s="36"/>
      <c r="CG236" s="36"/>
      <c r="CH236" s="36"/>
      <c r="CI236" s="36"/>
      <c r="CJ236" s="37"/>
      <c r="CK236" s="35">
        <v>0</v>
      </c>
      <c r="CL236" s="36"/>
      <c r="CM236" s="37"/>
    </row>
    <row r="237" spans="1:91" ht="23.25" customHeight="1" x14ac:dyDescent="0.2">
      <c r="A237" s="495" t="s">
        <v>228</v>
      </c>
      <c r="B237" s="496"/>
      <c r="C237" s="496"/>
      <c r="D237" s="496"/>
      <c r="E237" s="497"/>
      <c r="F237" s="250">
        <v>2650</v>
      </c>
      <c r="G237" s="251"/>
      <c r="H237" s="251"/>
      <c r="I237" s="252"/>
      <c r="J237" s="250">
        <v>1</v>
      </c>
      <c r="K237" s="251"/>
      <c r="L237" s="251"/>
      <c r="M237" s="251"/>
      <c r="N237" s="252"/>
      <c r="O237" s="250">
        <v>1</v>
      </c>
      <c r="P237" s="251"/>
      <c r="Q237" s="251"/>
      <c r="R237" s="251"/>
      <c r="S237" s="251"/>
      <c r="T237" s="252"/>
      <c r="U237" s="250"/>
      <c r="V237" s="251"/>
      <c r="W237" s="251"/>
      <c r="X237" s="251"/>
      <c r="Y237" s="251"/>
      <c r="Z237" s="251"/>
      <c r="AA237" s="251"/>
      <c r="AB237" s="252"/>
      <c r="AC237" s="250">
        <v>85583.61</v>
      </c>
      <c r="AD237" s="251"/>
      <c r="AE237" s="251"/>
      <c r="AF237" s="251"/>
      <c r="AG237" s="251"/>
      <c r="AH237" s="252"/>
      <c r="AI237" s="250">
        <v>85583.61</v>
      </c>
      <c r="AJ237" s="251"/>
      <c r="AK237" s="251"/>
      <c r="AL237" s="251"/>
      <c r="AM237" s="252"/>
      <c r="AN237" s="250"/>
      <c r="AO237" s="251"/>
      <c r="AP237" s="251"/>
      <c r="AQ237" s="251"/>
      <c r="AR237" s="251"/>
      <c r="AS237" s="251"/>
      <c r="AT237" s="251"/>
      <c r="AU237" s="252"/>
      <c r="AV237" s="247">
        <v>9.68</v>
      </c>
      <c r="AW237" s="248"/>
      <c r="AX237" s="248"/>
      <c r="AY237" s="248"/>
      <c r="AZ237" s="248"/>
      <c r="BA237" s="248"/>
      <c r="BB237" s="248"/>
      <c r="BC237" s="249"/>
      <c r="BD237" s="247">
        <v>9.68</v>
      </c>
      <c r="BE237" s="248"/>
      <c r="BF237" s="248"/>
      <c r="BG237" s="248"/>
      <c r="BH237" s="248"/>
      <c r="BI237" s="248"/>
      <c r="BJ237" s="248"/>
      <c r="BK237" s="249"/>
      <c r="BL237" s="247"/>
      <c r="BM237" s="248"/>
      <c r="BN237" s="248"/>
      <c r="BO237" s="248"/>
      <c r="BP237" s="248"/>
      <c r="BQ237" s="248"/>
      <c r="BR237" s="248"/>
      <c r="BS237" s="248"/>
      <c r="BT237" s="249"/>
      <c r="BU237" s="247">
        <f>J237*AC237*AV237+0.02</f>
        <v>828449.36479999998</v>
      </c>
      <c r="BV237" s="248"/>
      <c r="BW237" s="248"/>
      <c r="BX237" s="248"/>
      <c r="BY237" s="248"/>
      <c r="BZ237" s="248"/>
      <c r="CA237" s="248"/>
      <c r="CB237" s="249"/>
      <c r="CC237" s="247">
        <f>O237*AI237*BD237+0.02</f>
        <v>828449.36479999998</v>
      </c>
      <c r="CD237" s="248"/>
      <c r="CE237" s="248"/>
      <c r="CF237" s="248"/>
      <c r="CG237" s="248"/>
      <c r="CH237" s="248"/>
      <c r="CI237" s="248"/>
      <c r="CJ237" s="249"/>
      <c r="CK237" s="247">
        <v>0</v>
      </c>
      <c r="CL237" s="248"/>
      <c r="CM237" s="249"/>
    </row>
    <row r="238" spans="1:91" ht="54" customHeight="1" x14ac:dyDescent="0.2">
      <c r="A238" s="492" t="s">
        <v>369</v>
      </c>
      <c r="B238" s="493"/>
      <c r="C238" s="493"/>
      <c r="D238" s="493"/>
      <c r="E238" s="494"/>
      <c r="F238" s="250">
        <v>2650</v>
      </c>
      <c r="G238" s="251"/>
      <c r="H238" s="251"/>
      <c r="I238" s="252"/>
      <c r="J238" s="250">
        <v>1</v>
      </c>
      <c r="K238" s="251"/>
      <c r="L238" s="251"/>
      <c r="M238" s="251"/>
      <c r="N238" s="252"/>
      <c r="O238" s="250"/>
      <c r="P238" s="251"/>
      <c r="Q238" s="251"/>
      <c r="R238" s="251"/>
      <c r="S238" s="251"/>
      <c r="T238" s="252"/>
      <c r="U238" s="250"/>
      <c r="V238" s="251"/>
      <c r="W238" s="251"/>
      <c r="X238" s="251"/>
      <c r="Y238" s="251"/>
      <c r="Z238" s="251"/>
      <c r="AA238" s="251"/>
      <c r="AB238" s="252"/>
      <c r="AC238" s="250"/>
      <c r="AD238" s="251"/>
      <c r="AE238" s="251"/>
      <c r="AF238" s="251"/>
      <c r="AG238" s="251"/>
      <c r="AH238" s="252"/>
      <c r="AI238" s="250"/>
      <c r="AJ238" s="251"/>
      <c r="AK238" s="251"/>
      <c r="AL238" s="251"/>
      <c r="AM238" s="252"/>
      <c r="AN238" s="250"/>
      <c r="AO238" s="251"/>
      <c r="AP238" s="251"/>
      <c r="AQ238" s="251"/>
      <c r="AR238" s="251"/>
      <c r="AS238" s="251"/>
      <c r="AT238" s="251"/>
      <c r="AU238" s="252"/>
      <c r="AV238" s="247">
        <v>11.11425</v>
      </c>
      <c r="AW238" s="248"/>
      <c r="AX238" s="248"/>
      <c r="AY238" s="248"/>
      <c r="AZ238" s="248"/>
      <c r="BA238" s="248"/>
      <c r="BB238" s="248"/>
      <c r="BC238" s="249"/>
      <c r="BD238" s="247"/>
      <c r="BE238" s="248"/>
      <c r="BF238" s="248"/>
      <c r="BG238" s="248"/>
      <c r="BH238" s="248"/>
      <c r="BI238" s="248"/>
      <c r="BJ238" s="248"/>
      <c r="BK238" s="249"/>
      <c r="BL238" s="247"/>
      <c r="BM238" s="248"/>
      <c r="BN238" s="248"/>
      <c r="BO238" s="248"/>
      <c r="BP238" s="248"/>
      <c r="BQ238" s="248"/>
      <c r="BR238" s="248"/>
      <c r="BS238" s="248"/>
      <c r="BT238" s="249"/>
      <c r="BU238" s="247">
        <v>14306.69</v>
      </c>
      <c r="BV238" s="248"/>
      <c r="BW238" s="248"/>
      <c r="BX238" s="248"/>
      <c r="BY238" s="248"/>
      <c r="BZ238" s="248"/>
      <c r="CA238" s="248"/>
      <c r="CB238" s="249"/>
      <c r="CC238" s="247">
        <f>O238*AI238*BD238</f>
        <v>0</v>
      </c>
      <c r="CD238" s="248"/>
      <c r="CE238" s="248"/>
      <c r="CF238" s="248"/>
      <c r="CG238" s="248"/>
      <c r="CH238" s="248"/>
      <c r="CI238" s="248"/>
      <c r="CJ238" s="249"/>
      <c r="CK238" s="247">
        <f>U238*AN238*BL238</f>
        <v>0</v>
      </c>
      <c r="CL238" s="248"/>
      <c r="CM238" s="249"/>
    </row>
    <row r="239" spans="1:91" ht="54" customHeight="1" x14ac:dyDescent="0.2">
      <c r="A239" s="495" t="s">
        <v>375</v>
      </c>
      <c r="B239" s="496"/>
      <c r="C239" s="496"/>
      <c r="D239" s="496"/>
      <c r="E239" s="497"/>
      <c r="F239" s="250">
        <v>2650</v>
      </c>
      <c r="G239" s="251"/>
      <c r="H239" s="251"/>
      <c r="I239" s="252"/>
      <c r="J239" s="250">
        <v>1</v>
      </c>
      <c r="K239" s="251"/>
      <c r="L239" s="251"/>
      <c r="M239" s="251"/>
      <c r="N239" s="252"/>
      <c r="O239" s="250"/>
      <c r="P239" s="251"/>
      <c r="Q239" s="251"/>
      <c r="R239" s="251"/>
      <c r="S239" s="251"/>
      <c r="T239" s="252"/>
      <c r="U239" s="250"/>
      <c r="V239" s="251"/>
      <c r="W239" s="251"/>
      <c r="X239" s="251"/>
      <c r="Y239" s="251"/>
      <c r="Z239" s="251"/>
      <c r="AA239" s="251"/>
      <c r="AB239" s="252"/>
      <c r="AC239" s="250"/>
      <c r="AD239" s="251"/>
      <c r="AE239" s="251"/>
      <c r="AF239" s="251"/>
      <c r="AG239" s="251"/>
      <c r="AH239" s="252"/>
      <c r="AI239" s="250"/>
      <c r="AJ239" s="251"/>
      <c r="AK239" s="251"/>
      <c r="AL239" s="251"/>
      <c r="AM239" s="252"/>
      <c r="AN239" s="250"/>
      <c r="AO239" s="251"/>
      <c r="AP239" s="251"/>
      <c r="AQ239" s="251"/>
      <c r="AR239" s="251"/>
      <c r="AS239" s="251"/>
      <c r="AT239" s="251"/>
      <c r="AU239" s="252"/>
      <c r="AV239" s="247"/>
      <c r="AW239" s="248"/>
      <c r="AX239" s="248"/>
      <c r="AY239" s="248"/>
      <c r="AZ239" s="248"/>
      <c r="BA239" s="248"/>
      <c r="BB239" s="248"/>
      <c r="BC239" s="249"/>
      <c r="BD239" s="247"/>
      <c r="BE239" s="248"/>
      <c r="BF239" s="248"/>
      <c r="BG239" s="248"/>
      <c r="BH239" s="248"/>
      <c r="BI239" s="248"/>
      <c r="BJ239" s="248"/>
      <c r="BK239" s="249"/>
      <c r="BL239" s="247"/>
      <c r="BM239" s="248"/>
      <c r="BN239" s="248"/>
      <c r="BO239" s="248"/>
      <c r="BP239" s="248"/>
      <c r="BQ239" s="248"/>
      <c r="BR239" s="248"/>
      <c r="BS239" s="248"/>
      <c r="BT239" s="249"/>
      <c r="BU239" s="247">
        <v>34795.629999999997</v>
      </c>
      <c r="BV239" s="248"/>
      <c r="BW239" s="248"/>
      <c r="BX239" s="248"/>
      <c r="BY239" s="248"/>
      <c r="BZ239" s="248"/>
      <c r="CA239" s="248"/>
      <c r="CB239" s="249"/>
      <c r="CC239" s="247"/>
      <c r="CD239" s="248"/>
      <c r="CE239" s="248"/>
      <c r="CF239" s="248"/>
      <c r="CG239" s="248"/>
      <c r="CH239" s="248"/>
      <c r="CI239" s="248"/>
      <c r="CJ239" s="249"/>
      <c r="CK239" s="247">
        <v>0</v>
      </c>
      <c r="CL239" s="248"/>
      <c r="CM239" s="249"/>
    </row>
    <row r="240" spans="1:91" ht="35.25" customHeight="1" x14ac:dyDescent="0.2">
      <c r="A240" s="495" t="s">
        <v>229</v>
      </c>
      <c r="B240" s="496"/>
      <c r="C240" s="496"/>
      <c r="D240" s="496"/>
      <c r="E240" s="497"/>
      <c r="F240" s="250">
        <v>2650</v>
      </c>
      <c r="G240" s="251"/>
      <c r="H240" s="251"/>
      <c r="I240" s="252"/>
      <c r="J240" s="250">
        <v>1</v>
      </c>
      <c r="K240" s="251"/>
      <c r="L240" s="251"/>
      <c r="M240" s="251"/>
      <c r="N240" s="252"/>
      <c r="O240" s="250">
        <v>1</v>
      </c>
      <c r="P240" s="251"/>
      <c r="Q240" s="251"/>
      <c r="R240" s="251"/>
      <c r="S240" s="251"/>
      <c r="T240" s="252"/>
      <c r="U240" s="250"/>
      <c r="V240" s="251"/>
      <c r="W240" s="251"/>
      <c r="X240" s="251"/>
      <c r="Y240" s="251"/>
      <c r="Z240" s="251"/>
      <c r="AA240" s="251"/>
      <c r="AB240" s="252"/>
      <c r="AC240" s="250">
        <v>776.74400000000003</v>
      </c>
      <c r="AD240" s="251"/>
      <c r="AE240" s="251"/>
      <c r="AF240" s="251"/>
      <c r="AG240" s="251"/>
      <c r="AH240" s="252"/>
      <c r="AI240" s="250">
        <v>770.2</v>
      </c>
      <c r="AJ240" s="251"/>
      <c r="AK240" s="251"/>
      <c r="AL240" s="251"/>
      <c r="AM240" s="252"/>
      <c r="AN240" s="250"/>
      <c r="AO240" s="251"/>
      <c r="AP240" s="251"/>
      <c r="AQ240" s="251"/>
      <c r="AR240" s="251"/>
      <c r="AS240" s="251"/>
      <c r="AT240" s="251"/>
      <c r="AU240" s="252"/>
      <c r="AV240" s="247">
        <v>2180.1120000000001</v>
      </c>
      <c r="AW240" s="248"/>
      <c r="AX240" s="248"/>
      <c r="AY240" s="248"/>
      <c r="AZ240" s="248"/>
      <c r="BA240" s="248"/>
      <c r="BB240" s="248"/>
      <c r="BC240" s="249"/>
      <c r="BD240" s="247">
        <v>2161</v>
      </c>
      <c r="BE240" s="248"/>
      <c r="BF240" s="248"/>
      <c r="BG240" s="248"/>
      <c r="BH240" s="248"/>
      <c r="BI240" s="248"/>
      <c r="BJ240" s="248"/>
      <c r="BK240" s="249"/>
      <c r="BL240" s="247"/>
      <c r="BM240" s="248"/>
      <c r="BN240" s="248"/>
      <c r="BO240" s="248"/>
      <c r="BP240" s="248"/>
      <c r="BQ240" s="248"/>
      <c r="BR240" s="248"/>
      <c r="BS240" s="248"/>
      <c r="BT240" s="249"/>
      <c r="BU240" s="247">
        <f>J240*AC240*AV240-7.06+6.78</f>
        <v>1693388.6353280002</v>
      </c>
      <c r="BV240" s="248"/>
      <c r="BW240" s="248"/>
      <c r="BX240" s="248"/>
      <c r="BY240" s="248"/>
      <c r="BZ240" s="248"/>
      <c r="CA240" s="248"/>
      <c r="CB240" s="249"/>
      <c r="CC240" s="247">
        <v>1693388.64</v>
      </c>
      <c r="CD240" s="248"/>
      <c r="CE240" s="248"/>
      <c r="CF240" s="248"/>
      <c r="CG240" s="248"/>
      <c r="CH240" s="248"/>
      <c r="CI240" s="248"/>
      <c r="CJ240" s="249"/>
      <c r="CK240" s="247">
        <v>0</v>
      </c>
      <c r="CL240" s="248"/>
      <c r="CM240" s="249"/>
    </row>
    <row r="241" spans="1:91" ht="19.5" customHeight="1" x14ac:dyDescent="0.2">
      <c r="A241" s="492" t="s">
        <v>288</v>
      </c>
      <c r="B241" s="493"/>
      <c r="C241" s="493"/>
      <c r="D241" s="493"/>
      <c r="E241" s="494"/>
      <c r="F241" s="250">
        <v>2650</v>
      </c>
      <c r="G241" s="251"/>
      <c r="H241" s="251"/>
      <c r="I241" s="252"/>
      <c r="J241" s="250">
        <v>1</v>
      </c>
      <c r="K241" s="251"/>
      <c r="L241" s="251"/>
      <c r="M241" s="251"/>
      <c r="N241" s="252"/>
      <c r="O241" s="250">
        <v>1</v>
      </c>
      <c r="P241" s="251"/>
      <c r="Q241" s="251"/>
      <c r="R241" s="251"/>
      <c r="S241" s="251"/>
      <c r="T241" s="252"/>
      <c r="U241" s="250">
        <v>1</v>
      </c>
      <c r="V241" s="251"/>
      <c r="W241" s="251"/>
      <c r="X241" s="251"/>
      <c r="Y241" s="251"/>
      <c r="Z241" s="251"/>
      <c r="AA241" s="251"/>
      <c r="AB241" s="252"/>
      <c r="AC241" s="250">
        <v>1</v>
      </c>
      <c r="AD241" s="251"/>
      <c r="AE241" s="251"/>
      <c r="AF241" s="251"/>
      <c r="AG241" s="251"/>
      <c r="AH241" s="252"/>
      <c r="AI241" s="250"/>
      <c r="AJ241" s="251"/>
      <c r="AK241" s="251"/>
      <c r="AL241" s="251"/>
      <c r="AM241" s="252"/>
      <c r="AN241" s="250"/>
      <c r="AO241" s="251"/>
      <c r="AP241" s="251"/>
      <c r="AQ241" s="251"/>
      <c r="AR241" s="251"/>
      <c r="AS241" s="251"/>
      <c r="AT241" s="251"/>
      <c r="AU241" s="252"/>
      <c r="AV241" s="247">
        <v>983596.15</v>
      </c>
      <c r="AW241" s="248"/>
      <c r="AX241" s="248"/>
      <c r="AY241" s="248"/>
      <c r="AZ241" s="248"/>
      <c r="BA241" s="248"/>
      <c r="BB241" s="248"/>
      <c r="BC241" s="249"/>
      <c r="BD241" s="247"/>
      <c r="BE241" s="248"/>
      <c r="BF241" s="248"/>
      <c r="BG241" s="248"/>
      <c r="BH241" s="248"/>
      <c r="BI241" s="248"/>
      <c r="BJ241" s="248"/>
      <c r="BK241" s="249"/>
      <c r="BL241" s="247"/>
      <c r="BM241" s="248"/>
      <c r="BN241" s="248"/>
      <c r="BO241" s="248"/>
      <c r="BP241" s="248"/>
      <c r="BQ241" s="248"/>
      <c r="BR241" s="248"/>
      <c r="BS241" s="248"/>
      <c r="BT241" s="249"/>
      <c r="BU241" s="247">
        <f>J241*AC241*AV241</f>
        <v>983596.15</v>
      </c>
      <c r="BV241" s="248"/>
      <c r="BW241" s="248"/>
      <c r="BX241" s="248"/>
      <c r="BY241" s="248"/>
      <c r="BZ241" s="248"/>
      <c r="CA241" s="248"/>
      <c r="CB241" s="249"/>
      <c r="CC241" s="247"/>
      <c r="CD241" s="248"/>
      <c r="CE241" s="248"/>
      <c r="CF241" s="248"/>
      <c r="CG241" s="248"/>
      <c r="CH241" s="248"/>
      <c r="CI241" s="248"/>
      <c r="CJ241" s="249"/>
      <c r="CK241" s="247"/>
      <c r="CL241" s="248"/>
      <c r="CM241" s="249"/>
    </row>
    <row r="242" spans="1:91" ht="14.1" customHeight="1" x14ac:dyDescent="0.2">
      <c r="A242" s="92" t="s">
        <v>27</v>
      </c>
      <c r="B242" s="93"/>
      <c r="C242" s="93"/>
      <c r="D242" s="93"/>
      <c r="E242" s="94"/>
      <c r="F242" s="143"/>
      <c r="G242" s="144"/>
      <c r="H242" s="144"/>
      <c r="I242" s="145"/>
      <c r="J242" s="46"/>
      <c r="K242" s="138"/>
      <c r="L242" s="138"/>
      <c r="M242" s="138"/>
      <c r="N242" s="139"/>
      <c r="O242" s="46"/>
      <c r="P242" s="138"/>
      <c r="Q242" s="138"/>
      <c r="R242" s="138"/>
      <c r="S242" s="138"/>
      <c r="T242" s="139"/>
      <c r="U242" s="46"/>
      <c r="V242" s="138"/>
      <c r="W242" s="138"/>
      <c r="X242" s="138"/>
      <c r="Y242" s="138"/>
      <c r="Z242" s="138"/>
      <c r="AA242" s="138"/>
      <c r="AB242" s="139"/>
      <c r="AC242" s="119" t="s">
        <v>24</v>
      </c>
      <c r="AD242" s="120"/>
      <c r="AE242" s="120"/>
      <c r="AF242" s="120"/>
      <c r="AG242" s="120"/>
      <c r="AH242" s="121"/>
      <c r="AI242" s="119" t="s">
        <v>24</v>
      </c>
      <c r="AJ242" s="120"/>
      <c r="AK242" s="120"/>
      <c r="AL242" s="120"/>
      <c r="AM242" s="121"/>
      <c r="AN242" s="119" t="s">
        <v>24</v>
      </c>
      <c r="AO242" s="120"/>
      <c r="AP242" s="120"/>
      <c r="AQ242" s="120"/>
      <c r="AR242" s="120"/>
      <c r="AS242" s="120"/>
      <c r="AT242" s="120"/>
      <c r="AU242" s="121"/>
      <c r="AV242" s="119" t="s">
        <v>24</v>
      </c>
      <c r="AW242" s="120"/>
      <c r="AX242" s="120"/>
      <c r="AY242" s="120"/>
      <c r="AZ242" s="120"/>
      <c r="BA242" s="120"/>
      <c r="BB242" s="120"/>
      <c r="BC242" s="121"/>
      <c r="BD242" s="119" t="s">
        <v>24</v>
      </c>
      <c r="BE242" s="120"/>
      <c r="BF242" s="120"/>
      <c r="BG242" s="120"/>
      <c r="BH242" s="120"/>
      <c r="BI242" s="120"/>
      <c r="BJ242" s="120"/>
      <c r="BK242" s="121"/>
      <c r="BL242" s="119" t="s">
        <v>24</v>
      </c>
      <c r="BM242" s="120"/>
      <c r="BN242" s="120"/>
      <c r="BO242" s="120"/>
      <c r="BP242" s="120"/>
      <c r="BQ242" s="120"/>
      <c r="BR242" s="120"/>
      <c r="BS242" s="120"/>
      <c r="BT242" s="121"/>
      <c r="BU242" s="146">
        <f>SUM(BU234:CB241)</f>
        <v>4153546.465328</v>
      </c>
      <c r="BV242" s="147"/>
      <c r="BW242" s="147"/>
      <c r="BX242" s="147"/>
      <c r="BY242" s="147"/>
      <c r="BZ242" s="147"/>
      <c r="CA242" s="147"/>
      <c r="CB242" s="148"/>
      <c r="CC242" s="146">
        <f>SUM(CC234:CJ241)</f>
        <v>3005848</v>
      </c>
      <c r="CD242" s="147"/>
      <c r="CE242" s="147"/>
      <c r="CF242" s="147"/>
      <c r="CG242" s="147"/>
      <c r="CH242" s="147"/>
      <c r="CI242" s="147"/>
      <c r="CJ242" s="148"/>
      <c r="CK242" s="146">
        <f>SUM(CK234:CM241)</f>
        <v>0</v>
      </c>
      <c r="CL242" s="147"/>
      <c r="CM242" s="148"/>
    </row>
    <row r="243" spans="1:91" ht="24.6" customHeight="1" x14ac:dyDescent="0.2">
      <c r="A243" s="194" t="s">
        <v>165</v>
      </c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/>
      <c r="CA243" s="194"/>
      <c r="CB243" s="194"/>
      <c r="CC243" s="194"/>
      <c r="CD243" s="194"/>
      <c r="CE243" s="194"/>
      <c r="CF243" s="194"/>
      <c r="CG243" s="194"/>
      <c r="CH243" s="194"/>
      <c r="CI243" s="194"/>
      <c r="CJ243" s="194"/>
      <c r="CK243" s="194"/>
      <c r="CL243" s="194"/>
      <c r="CM243" s="194"/>
    </row>
    <row r="244" spans="1:91" ht="36.950000000000003" customHeight="1" x14ac:dyDescent="0.2">
      <c r="A244" s="104" t="s">
        <v>17</v>
      </c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6"/>
      <c r="T244" s="110" t="s">
        <v>2</v>
      </c>
      <c r="U244" s="111"/>
      <c r="V244" s="111"/>
      <c r="W244" s="111"/>
      <c r="X244" s="111"/>
      <c r="Y244" s="112"/>
      <c r="Z244" s="123" t="s">
        <v>166</v>
      </c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5"/>
      <c r="AP244" s="126" t="s">
        <v>167</v>
      </c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8"/>
      <c r="BI244" s="41" t="s">
        <v>168</v>
      </c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3"/>
      <c r="CA244" s="167" t="s">
        <v>169</v>
      </c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30"/>
    </row>
    <row r="245" spans="1:91" ht="84.6" customHeight="1" x14ac:dyDescent="0.2">
      <c r="A245" s="10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9"/>
      <c r="T245" s="113"/>
      <c r="U245" s="114"/>
      <c r="V245" s="114"/>
      <c r="W245" s="114"/>
      <c r="X245" s="114"/>
      <c r="Y245" s="115"/>
      <c r="Z245" s="246" t="s">
        <v>28</v>
      </c>
      <c r="AA245" s="59"/>
      <c r="AB245" s="59"/>
      <c r="AC245" s="59"/>
      <c r="AD245" s="59"/>
      <c r="AE245" s="60"/>
      <c r="AF245" s="246" t="s">
        <v>5</v>
      </c>
      <c r="AG245" s="59"/>
      <c r="AH245" s="59"/>
      <c r="AI245" s="59"/>
      <c r="AJ245" s="60"/>
      <c r="AK245" s="246" t="s">
        <v>6</v>
      </c>
      <c r="AL245" s="59"/>
      <c r="AM245" s="59"/>
      <c r="AN245" s="59"/>
      <c r="AO245" s="60"/>
      <c r="AP245" s="246" t="s">
        <v>28</v>
      </c>
      <c r="AQ245" s="59"/>
      <c r="AR245" s="59"/>
      <c r="AS245" s="59"/>
      <c r="AT245" s="59"/>
      <c r="AU245" s="59"/>
      <c r="AV245" s="60"/>
      <c r="AW245" s="246" t="s">
        <v>5</v>
      </c>
      <c r="AX245" s="59"/>
      <c r="AY245" s="59"/>
      <c r="AZ245" s="59"/>
      <c r="BA245" s="59"/>
      <c r="BB245" s="60"/>
      <c r="BC245" s="246" t="s">
        <v>6</v>
      </c>
      <c r="BD245" s="59"/>
      <c r="BE245" s="59"/>
      <c r="BF245" s="59"/>
      <c r="BG245" s="59"/>
      <c r="BH245" s="60"/>
      <c r="BI245" s="246" t="s">
        <v>28</v>
      </c>
      <c r="BJ245" s="59"/>
      <c r="BK245" s="59"/>
      <c r="BL245" s="59"/>
      <c r="BM245" s="59"/>
      <c r="BN245" s="60"/>
      <c r="BO245" s="246" t="s">
        <v>5</v>
      </c>
      <c r="BP245" s="59"/>
      <c r="BQ245" s="59"/>
      <c r="BR245" s="59"/>
      <c r="BS245" s="59"/>
      <c r="BT245" s="60"/>
      <c r="BU245" s="246" t="s">
        <v>6</v>
      </c>
      <c r="BV245" s="59"/>
      <c r="BW245" s="59"/>
      <c r="BX245" s="59"/>
      <c r="BY245" s="59"/>
      <c r="BZ245" s="60"/>
      <c r="CA245" s="246" t="s">
        <v>28</v>
      </c>
      <c r="CB245" s="59"/>
      <c r="CC245" s="59"/>
      <c r="CD245" s="59"/>
      <c r="CE245" s="59"/>
      <c r="CF245" s="60"/>
      <c r="CG245" s="246" t="s">
        <v>5</v>
      </c>
      <c r="CH245" s="59"/>
      <c r="CI245" s="59"/>
      <c r="CJ245" s="59"/>
      <c r="CK245" s="59"/>
      <c r="CL245" s="60"/>
      <c r="CM245" s="2" t="s">
        <v>6</v>
      </c>
    </row>
    <row r="246" spans="1:91" ht="15.6" customHeight="1" x14ac:dyDescent="0.2">
      <c r="A246" s="89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1"/>
      <c r="T246" s="89"/>
      <c r="U246" s="90"/>
      <c r="V246" s="90"/>
      <c r="W246" s="90"/>
      <c r="X246" s="90"/>
      <c r="Y246" s="91"/>
      <c r="Z246" s="89"/>
      <c r="AA246" s="90"/>
      <c r="AB246" s="90"/>
      <c r="AC246" s="90"/>
      <c r="AD246" s="90"/>
      <c r="AE246" s="91"/>
      <c r="AF246" s="89"/>
      <c r="AG246" s="90"/>
      <c r="AH246" s="90"/>
      <c r="AI246" s="90"/>
      <c r="AJ246" s="91"/>
      <c r="AK246" s="89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1"/>
      <c r="AW246" s="89"/>
      <c r="AX246" s="90"/>
      <c r="AY246" s="90"/>
      <c r="AZ246" s="90"/>
      <c r="BA246" s="90"/>
      <c r="BB246" s="91"/>
      <c r="BC246" s="89"/>
      <c r="BD246" s="90"/>
      <c r="BE246" s="90"/>
      <c r="BF246" s="90"/>
      <c r="BG246" s="90"/>
      <c r="BH246" s="91"/>
      <c r="BI246" s="89"/>
      <c r="BJ246" s="90"/>
      <c r="BK246" s="90"/>
      <c r="BL246" s="90"/>
      <c r="BM246" s="90"/>
      <c r="BN246" s="91"/>
      <c r="BO246" s="89"/>
      <c r="BP246" s="90"/>
      <c r="BQ246" s="90"/>
      <c r="BR246" s="90"/>
      <c r="BS246" s="90"/>
      <c r="BT246" s="91"/>
      <c r="BU246" s="89"/>
      <c r="BV246" s="90"/>
      <c r="BW246" s="90"/>
      <c r="BX246" s="90"/>
      <c r="BY246" s="90"/>
      <c r="BZ246" s="91"/>
      <c r="CA246" s="89"/>
      <c r="CB246" s="90"/>
      <c r="CC246" s="90"/>
      <c r="CD246" s="90"/>
      <c r="CE246" s="90"/>
      <c r="CF246" s="91"/>
      <c r="CG246" s="89"/>
      <c r="CH246" s="90"/>
      <c r="CI246" s="90"/>
      <c r="CJ246" s="90"/>
      <c r="CK246" s="90"/>
      <c r="CL246" s="91"/>
      <c r="CM246" s="3"/>
    </row>
    <row r="247" spans="1:91" ht="15.6" customHeight="1" x14ac:dyDescent="0.2">
      <c r="A247" s="89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1"/>
      <c r="T247" s="89"/>
      <c r="U247" s="90"/>
      <c r="V247" s="90"/>
      <c r="W247" s="90"/>
      <c r="X247" s="90"/>
      <c r="Y247" s="91"/>
      <c r="Z247" s="89"/>
      <c r="AA247" s="90"/>
      <c r="AB247" s="90"/>
      <c r="AC247" s="90"/>
      <c r="AD247" s="90"/>
      <c r="AE247" s="91"/>
      <c r="AF247" s="89"/>
      <c r="AG247" s="90"/>
      <c r="AH247" s="90"/>
      <c r="AI247" s="90"/>
      <c r="AJ247" s="91"/>
      <c r="AK247" s="89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1"/>
      <c r="AW247" s="89"/>
      <c r="AX247" s="90"/>
      <c r="AY247" s="90"/>
      <c r="AZ247" s="90"/>
      <c r="BA247" s="90"/>
      <c r="BB247" s="91"/>
      <c r="BC247" s="89"/>
      <c r="BD247" s="90"/>
      <c r="BE247" s="90"/>
      <c r="BF247" s="90"/>
      <c r="BG247" s="90"/>
      <c r="BH247" s="91"/>
      <c r="BI247" s="89"/>
      <c r="BJ247" s="90"/>
      <c r="BK247" s="90"/>
      <c r="BL247" s="90"/>
      <c r="BM247" s="90"/>
      <c r="BN247" s="91"/>
      <c r="BO247" s="89"/>
      <c r="BP247" s="90"/>
      <c r="BQ247" s="90"/>
      <c r="BR247" s="90"/>
      <c r="BS247" s="90"/>
      <c r="BT247" s="91"/>
      <c r="BU247" s="89"/>
      <c r="BV247" s="90"/>
      <c r="BW247" s="90"/>
      <c r="BX247" s="90"/>
      <c r="BY247" s="90"/>
      <c r="BZ247" s="91"/>
      <c r="CA247" s="89"/>
      <c r="CB247" s="90"/>
      <c r="CC247" s="90"/>
      <c r="CD247" s="90"/>
      <c r="CE247" s="90"/>
      <c r="CF247" s="91"/>
      <c r="CG247" s="89"/>
      <c r="CH247" s="90"/>
      <c r="CI247" s="90"/>
      <c r="CJ247" s="90"/>
      <c r="CK247" s="90"/>
      <c r="CL247" s="91"/>
      <c r="CM247" s="3"/>
    </row>
    <row r="248" spans="1:91" ht="15.6" customHeight="1" x14ac:dyDescent="0.2">
      <c r="A248" s="92" t="s">
        <v>27</v>
      </c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4"/>
      <c r="T248" s="116"/>
      <c r="U248" s="117"/>
      <c r="V248" s="117"/>
      <c r="W248" s="117"/>
      <c r="X248" s="117"/>
      <c r="Y248" s="118"/>
      <c r="Z248" s="119" t="s">
        <v>24</v>
      </c>
      <c r="AA248" s="120"/>
      <c r="AB248" s="120"/>
      <c r="AC248" s="120"/>
      <c r="AD248" s="120"/>
      <c r="AE248" s="121"/>
      <c r="AF248" s="119" t="s">
        <v>24</v>
      </c>
      <c r="AG248" s="120"/>
      <c r="AH248" s="120"/>
      <c r="AI248" s="120"/>
      <c r="AJ248" s="121"/>
      <c r="AK248" s="119" t="s">
        <v>24</v>
      </c>
      <c r="AL248" s="120"/>
      <c r="AM248" s="120"/>
      <c r="AN248" s="120"/>
      <c r="AO248" s="121"/>
      <c r="AP248" s="119" t="s">
        <v>24</v>
      </c>
      <c r="AQ248" s="120"/>
      <c r="AR248" s="120"/>
      <c r="AS248" s="120"/>
      <c r="AT248" s="120"/>
      <c r="AU248" s="120"/>
      <c r="AV248" s="121"/>
      <c r="AW248" s="119" t="s">
        <v>24</v>
      </c>
      <c r="AX248" s="120"/>
      <c r="AY248" s="120"/>
      <c r="AZ248" s="120"/>
      <c r="BA248" s="120"/>
      <c r="BB248" s="121"/>
      <c r="BC248" s="119" t="s">
        <v>24</v>
      </c>
      <c r="BD248" s="120"/>
      <c r="BE248" s="120"/>
      <c r="BF248" s="120"/>
      <c r="BG248" s="120"/>
      <c r="BH248" s="121"/>
      <c r="BI248" s="119" t="s">
        <v>24</v>
      </c>
      <c r="BJ248" s="120"/>
      <c r="BK248" s="120"/>
      <c r="BL248" s="120"/>
      <c r="BM248" s="120"/>
      <c r="BN248" s="121"/>
      <c r="BO248" s="119" t="s">
        <v>24</v>
      </c>
      <c r="BP248" s="120"/>
      <c r="BQ248" s="120"/>
      <c r="BR248" s="120"/>
      <c r="BS248" s="120"/>
      <c r="BT248" s="121"/>
      <c r="BU248" s="119" t="s">
        <v>24</v>
      </c>
      <c r="BV248" s="120"/>
      <c r="BW248" s="120"/>
      <c r="BX248" s="120"/>
      <c r="BY248" s="120"/>
      <c r="BZ248" s="121"/>
      <c r="CA248" s="116"/>
      <c r="CB248" s="117"/>
      <c r="CC248" s="117"/>
      <c r="CD248" s="117"/>
      <c r="CE248" s="117"/>
      <c r="CF248" s="118"/>
      <c r="CG248" s="116"/>
      <c r="CH248" s="117"/>
      <c r="CI248" s="117"/>
      <c r="CJ248" s="117"/>
      <c r="CK248" s="117"/>
      <c r="CL248" s="118"/>
      <c r="CM248" s="15"/>
    </row>
    <row r="249" spans="1:91" ht="24" customHeight="1" x14ac:dyDescent="0.2">
      <c r="A249" s="122" t="s">
        <v>170</v>
      </c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2"/>
      <c r="CA249" s="122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</row>
    <row r="250" spans="1:91" ht="36.950000000000003" customHeight="1" x14ac:dyDescent="0.2">
      <c r="A250" s="104" t="s">
        <v>17</v>
      </c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6"/>
      <c r="T250" s="110" t="s">
        <v>2</v>
      </c>
      <c r="U250" s="111"/>
      <c r="V250" s="111"/>
      <c r="W250" s="111"/>
      <c r="X250" s="111"/>
      <c r="Y250" s="112"/>
      <c r="Z250" s="123" t="s">
        <v>237</v>
      </c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5"/>
      <c r="AP250" s="126" t="s">
        <v>238</v>
      </c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8"/>
      <c r="BI250" s="41" t="s">
        <v>239</v>
      </c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3"/>
      <c r="CA250" s="41" t="s">
        <v>240</v>
      </c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30"/>
    </row>
    <row r="251" spans="1:91" ht="84.6" customHeight="1" x14ac:dyDescent="0.2">
      <c r="A251" s="107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9"/>
      <c r="T251" s="113"/>
      <c r="U251" s="114"/>
      <c r="V251" s="114"/>
      <c r="W251" s="114"/>
      <c r="X251" s="114"/>
      <c r="Y251" s="115"/>
      <c r="Z251" s="58" t="s">
        <v>351</v>
      </c>
      <c r="AA251" s="59"/>
      <c r="AB251" s="59"/>
      <c r="AC251" s="59"/>
      <c r="AD251" s="59"/>
      <c r="AE251" s="60"/>
      <c r="AF251" s="58" t="s">
        <v>336</v>
      </c>
      <c r="AG251" s="59"/>
      <c r="AH251" s="59"/>
      <c r="AI251" s="59"/>
      <c r="AJ251" s="60"/>
      <c r="AK251" s="58" t="s">
        <v>337</v>
      </c>
      <c r="AL251" s="59"/>
      <c r="AM251" s="59"/>
      <c r="AN251" s="59"/>
      <c r="AO251" s="60"/>
      <c r="AP251" s="58" t="s">
        <v>351</v>
      </c>
      <c r="AQ251" s="59"/>
      <c r="AR251" s="59"/>
      <c r="AS251" s="59"/>
      <c r="AT251" s="59"/>
      <c r="AU251" s="59"/>
      <c r="AV251" s="60"/>
      <c r="AW251" s="58" t="s">
        <v>370</v>
      </c>
      <c r="AX251" s="59"/>
      <c r="AY251" s="59"/>
      <c r="AZ251" s="59"/>
      <c r="BA251" s="59"/>
      <c r="BB251" s="60"/>
      <c r="BC251" s="58" t="s">
        <v>337</v>
      </c>
      <c r="BD251" s="59"/>
      <c r="BE251" s="59"/>
      <c r="BF251" s="59"/>
      <c r="BG251" s="59"/>
      <c r="BH251" s="60"/>
      <c r="BI251" s="58" t="s">
        <v>351</v>
      </c>
      <c r="BJ251" s="59"/>
      <c r="BK251" s="59"/>
      <c r="BL251" s="59"/>
      <c r="BM251" s="59"/>
      <c r="BN251" s="60"/>
      <c r="BO251" s="58" t="s">
        <v>336</v>
      </c>
      <c r="BP251" s="59"/>
      <c r="BQ251" s="59"/>
      <c r="BR251" s="59"/>
      <c r="BS251" s="59"/>
      <c r="BT251" s="60"/>
      <c r="BU251" s="58" t="s">
        <v>337</v>
      </c>
      <c r="BV251" s="59"/>
      <c r="BW251" s="59"/>
      <c r="BX251" s="59"/>
      <c r="BY251" s="59"/>
      <c r="BZ251" s="60"/>
      <c r="CA251" s="58" t="s">
        <v>351</v>
      </c>
      <c r="CB251" s="59"/>
      <c r="CC251" s="59"/>
      <c r="CD251" s="59"/>
      <c r="CE251" s="59"/>
      <c r="CF251" s="60"/>
      <c r="CG251" s="58" t="s">
        <v>336</v>
      </c>
      <c r="CH251" s="59"/>
      <c r="CI251" s="59"/>
      <c r="CJ251" s="59"/>
      <c r="CK251" s="59"/>
      <c r="CL251" s="60"/>
      <c r="CM251" s="11" t="s">
        <v>337</v>
      </c>
    </row>
    <row r="252" spans="1:91" ht="15.6" customHeight="1" x14ac:dyDescent="0.2">
      <c r="A252" s="89" t="s">
        <v>230</v>
      </c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1"/>
      <c r="T252" s="38">
        <v>2640</v>
      </c>
      <c r="U252" s="39"/>
      <c r="V252" s="39"/>
      <c r="W252" s="39"/>
      <c r="X252" s="39"/>
      <c r="Y252" s="40"/>
      <c r="Z252" s="38">
        <v>1</v>
      </c>
      <c r="AA252" s="39"/>
      <c r="AB252" s="39"/>
      <c r="AC252" s="39"/>
      <c r="AD252" s="39"/>
      <c r="AE252" s="40"/>
      <c r="AF252" s="38">
        <v>1</v>
      </c>
      <c r="AG252" s="39"/>
      <c r="AH252" s="39"/>
      <c r="AI252" s="39"/>
      <c r="AJ252" s="40"/>
      <c r="AK252" s="38">
        <v>1</v>
      </c>
      <c r="AL252" s="39"/>
      <c r="AM252" s="39"/>
      <c r="AN252" s="39"/>
      <c r="AO252" s="40"/>
      <c r="AP252" s="38">
        <v>12</v>
      </c>
      <c r="AQ252" s="39"/>
      <c r="AR252" s="39"/>
      <c r="AS252" s="39"/>
      <c r="AT252" s="39"/>
      <c r="AU252" s="39"/>
      <c r="AV252" s="40"/>
      <c r="AW252" s="38">
        <v>12</v>
      </c>
      <c r="AX252" s="39"/>
      <c r="AY252" s="39"/>
      <c r="AZ252" s="39"/>
      <c r="BA252" s="39"/>
      <c r="BB252" s="40"/>
      <c r="BC252" s="38">
        <v>12</v>
      </c>
      <c r="BD252" s="39"/>
      <c r="BE252" s="39"/>
      <c r="BF252" s="39"/>
      <c r="BG252" s="39"/>
      <c r="BH252" s="40"/>
      <c r="BI252" s="71">
        <v>0</v>
      </c>
      <c r="BJ252" s="72"/>
      <c r="BK252" s="72"/>
      <c r="BL252" s="72"/>
      <c r="BM252" s="72"/>
      <c r="BN252" s="73"/>
      <c r="BO252" s="35">
        <v>0</v>
      </c>
      <c r="BP252" s="36"/>
      <c r="BQ252" s="36"/>
      <c r="BR252" s="36"/>
      <c r="BS252" s="36"/>
      <c r="BT252" s="37"/>
      <c r="BU252" s="35">
        <v>0</v>
      </c>
      <c r="BV252" s="36"/>
      <c r="BW252" s="36"/>
      <c r="BX252" s="36"/>
      <c r="BY252" s="36"/>
      <c r="BZ252" s="37"/>
      <c r="CA252" s="71">
        <f>AP252*BI252</f>
        <v>0</v>
      </c>
      <c r="CB252" s="72"/>
      <c r="CC252" s="72"/>
      <c r="CD252" s="72"/>
      <c r="CE252" s="72"/>
      <c r="CF252" s="73"/>
      <c r="CG252" s="35">
        <f>AP252*BO252</f>
        <v>0</v>
      </c>
      <c r="CH252" s="36"/>
      <c r="CI252" s="36"/>
      <c r="CJ252" s="36"/>
      <c r="CK252" s="36"/>
      <c r="CL252" s="37"/>
      <c r="CM252" s="12">
        <f t="shared" ref="CM252:CM260" si="0">BC252*BU252</f>
        <v>0</v>
      </c>
    </row>
    <row r="253" spans="1:91" ht="15.6" customHeight="1" x14ac:dyDescent="0.2">
      <c r="A253" s="89" t="s">
        <v>231</v>
      </c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1"/>
      <c r="T253" s="38">
        <v>2640</v>
      </c>
      <c r="U253" s="39"/>
      <c r="V253" s="39"/>
      <c r="W253" s="39"/>
      <c r="X253" s="39"/>
      <c r="Y253" s="40"/>
      <c r="Z253" s="38">
        <v>1</v>
      </c>
      <c r="AA253" s="39"/>
      <c r="AB253" s="39"/>
      <c r="AC253" s="39"/>
      <c r="AD253" s="39"/>
      <c r="AE253" s="40"/>
      <c r="AF253" s="38">
        <v>1</v>
      </c>
      <c r="AG253" s="39"/>
      <c r="AH253" s="39"/>
      <c r="AI253" s="39"/>
      <c r="AJ253" s="40"/>
      <c r="AK253" s="38">
        <v>1</v>
      </c>
      <c r="AL253" s="39"/>
      <c r="AM253" s="39"/>
      <c r="AN253" s="39"/>
      <c r="AO253" s="40"/>
      <c r="AP253" s="38">
        <v>12</v>
      </c>
      <c r="AQ253" s="39"/>
      <c r="AR253" s="39"/>
      <c r="AS253" s="39"/>
      <c r="AT253" s="39"/>
      <c r="AU253" s="39"/>
      <c r="AV253" s="40"/>
      <c r="AW253" s="38">
        <v>12</v>
      </c>
      <c r="AX253" s="39"/>
      <c r="AY253" s="39"/>
      <c r="AZ253" s="39"/>
      <c r="BA253" s="39"/>
      <c r="BB253" s="40"/>
      <c r="BC253" s="38">
        <v>12</v>
      </c>
      <c r="BD253" s="39"/>
      <c r="BE253" s="39"/>
      <c r="BF253" s="39"/>
      <c r="BG253" s="39"/>
      <c r="BH253" s="40"/>
      <c r="BI253" s="71">
        <v>4166.66</v>
      </c>
      <c r="BJ253" s="72"/>
      <c r="BK253" s="72"/>
      <c r="BL253" s="72"/>
      <c r="BM253" s="72"/>
      <c r="BN253" s="73"/>
      <c r="BO253" s="35">
        <v>4166.66</v>
      </c>
      <c r="BP253" s="36"/>
      <c r="BQ253" s="36"/>
      <c r="BR253" s="36"/>
      <c r="BS253" s="36"/>
      <c r="BT253" s="37"/>
      <c r="BU253" s="35">
        <v>0</v>
      </c>
      <c r="BV253" s="36"/>
      <c r="BW253" s="36"/>
      <c r="BX253" s="36"/>
      <c r="BY253" s="36"/>
      <c r="BZ253" s="37"/>
      <c r="CA253" s="71">
        <f>AP253*BI253+0.08</f>
        <v>50000</v>
      </c>
      <c r="CB253" s="72"/>
      <c r="CC253" s="72"/>
      <c r="CD253" s="72"/>
      <c r="CE253" s="72"/>
      <c r="CF253" s="73"/>
      <c r="CG253" s="35">
        <f>AW253*BO253+0.08</f>
        <v>50000</v>
      </c>
      <c r="CH253" s="36"/>
      <c r="CI253" s="36"/>
      <c r="CJ253" s="36"/>
      <c r="CK253" s="36"/>
      <c r="CL253" s="37"/>
      <c r="CM253" s="12">
        <f>BC253*BU253</f>
        <v>0</v>
      </c>
    </row>
    <row r="254" spans="1:91" ht="15.6" customHeight="1" x14ac:dyDescent="0.2">
      <c r="A254" s="89" t="s">
        <v>232</v>
      </c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1"/>
      <c r="T254" s="38">
        <v>2640</v>
      </c>
      <c r="U254" s="39"/>
      <c r="V254" s="39"/>
      <c r="W254" s="39"/>
      <c r="X254" s="39"/>
      <c r="Y254" s="40"/>
      <c r="Z254" s="38">
        <v>1</v>
      </c>
      <c r="AA254" s="39"/>
      <c r="AB254" s="39"/>
      <c r="AC254" s="39"/>
      <c r="AD254" s="39"/>
      <c r="AE254" s="40"/>
      <c r="AF254" s="38">
        <v>1</v>
      </c>
      <c r="AG254" s="39"/>
      <c r="AH254" s="39"/>
      <c r="AI254" s="39"/>
      <c r="AJ254" s="40"/>
      <c r="AK254" s="38">
        <v>1</v>
      </c>
      <c r="AL254" s="39"/>
      <c r="AM254" s="39"/>
      <c r="AN254" s="39"/>
      <c r="AO254" s="40"/>
      <c r="AP254" s="38">
        <v>1</v>
      </c>
      <c r="AQ254" s="39"/>
      <c r="AR254" s="39"/>
      <c r="AS254" s="39"/>
      <c r="AT254" s="39"/>
      <c r="AU254" s="39"/>
      <c r="AV254" s="40"/>
      <c r="AW254" s="38">
        <v>1</v>
      </c>
      <c r="AX254" s="39"/>
      <c r="AY254" s="39"/>
      <c r="AZ254" s="39"/>
      <c r="BA254" s="39"/>
      <c r="BB254" s="40"/>
      <c r="BC254" s="38"/>
      <c r="BD254" s="39"/>
      <c r="BE254" s="39"/>
      <c r="BF254" s="39"/>
      <c r="BG254" s="39"/>
      <c r="BH254" s="40"/>
      <c r="BI254" s="71">
        <v>20000</v>
      </c>
      <c r="BJ254" s="72"/>
      <c r="BK254" s="72"/>
      <c r="BL254" s="72"/>
      <c r="BM254" s="72"/>
      <c r="BN254" s="73"/>
      <c r="BO254" s="35">
        <v>20000</v>
      </c>
      <c r="BP254" s="36"/>
      <c r="BQ254" s="36"/>
      <c r="BR254" s="36"/>
      <c r="BS254" s="36"/>
      <c r="BT254" s="37"/>
      <c r="BU254" s="35"/>
      <c r="BV254" s="36"/>
      <c r="BW254" s="36"/>
      <c r="BX254" s="36"/>
      <c r="BY254" s="36"/>
      <c r="BZ254" s="37"/>
      <c r="CA254" s="71">
        <f t="shared" ref="CA254:CA272" si="1">AP254*BI254</f>
        <v>20000</v>
      </c>
      <c r="CB254" s="72"/>
      <c r="CC254" s="72"/>
      <c r="CD254" s="72"/>
      <c r="CE254" s="72"/>
      <c r="CF254" s="73"/>
      <c r="CG254" s="35">
        <f>AW254*BO254</f>
        <v>20000</v>
      </c>
      <c r="CH254" s="36"/>
      <c r="CI254" s="36"/>
      <c r="CJ254" s="36"/>
      <c r="CK254" s="36"/>
      <c r="CL254" s="37"/>
      <c r="CM254" s="12">
        <f t="shared" si="0"/>
        <v>0</v>
      </c>
    </row>
    <row r="255" spans="1:91" ht="15.6" customHeight="1" x14ac:dyDescent="0.2">
      <c r="A255" s="89" t="s">
        <v>233</v>
      </c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1"/>
      <c r="T255" s="38">
        <v>2640</v>
      </c>
      <c r="U255" s="39"/>
      <c r="V255" s="39"/>
      <c r="W255" s="39"/>
      <c r="X255" s="39"/>
      <c r="Y255" s="40"/>
      <c r="Z255" s="38">
        <v>1</v>
      </c>
      <c r="AA255" s="39"/>
      <c r="AB255" s="39"/>
      <c r="AC255" s="39"/>
      <c r="AD255" s="39"/>
      <c r="AE255" s="40"/>
      <c r="AF255" s="38">
        <v>1</v>
      </c>
      <c r="AG255" s="39"/>
      <c r="AH255" s="39"/>
      <c r="AI255" s="39"/>
      <c r="AJ255" s="40"/>
      <c r="AK255" s="38">
        <v>1</v>
      </c>
      <c r="AL255" s="39"/>
      <c r="AM255" s="39"/>
      <c r="AN255" s="39"/>
      <c r="AO255" s="40"/>
      <c r="AP255" s="38">
        <v>1</v>
      </c>
      <c r="AQ255" s="39"/>
      <c r="AR255" s="39"/>
      <c r="AS255" s="39"/>
      <c r="AT255" s="39"/>
      <c r="AU255" s="39"/>
      <c r="AV255" s="40"/>
      <c r="AW255" s="38"/>
      <c r="AX255" s="39"/>
      <c r="AY255" s="39"/>
      <c r="AZ255" s="39"/>
      <c r="BA255" s="39"/>
      <c r="BB255" s="40"/>
      <c r="BC255" s="38"/>
      <c r="BD255" s="39"/>
      <c r="BE255" s="39"/>
      <c r="BF255" s="39"/>
      <c r="BG255" s="39"/>
      <c r="BH255" s="40"/>
      <c r="BI255" s="71">
        <v>30000</v>
      </c>
      <c r="BJ255" s="72"/>
      <c r="BK255" s="72"/>
      <c r="BL255" s="72"/>
      <c r="BM255" s="72"/>
      <c r="BN255" s="73"/>
      <c r="BO255" s="35">
        <v>30000</v>
      </c>
      <c r="BP255" s="36"/>
      <c r="BQ255" s="36"/>
      <c r="BR255" s="36"/>
      <c r="BS255" s="36"/>
      <c r="BT255" s="37"/>
      <c r="BU255" s="35"/>
      <c r="BV255" s="36"/>
      <c r="BW255" s="36"/>
      <c r="BX255" s="36"/>
      <c r="BY255" s="36"/>
      <c r="BZ255" s="37"/>
      <c r="CA255" s="71">
        <f t="shared" si="1"/>
        <v>30000</v>
      </c>
      <c r="CB255" s="72"/>
      <c r="CC255" s="72"/>
      <c r="CD255" s="72"/>
      <c r="CE255" s="72"/>
      <c r="CF255" s="73"/>
      <c r="CG255" s="35">
        <v>30000</v>
      </c>
      <c r="CH255" s="36"/>
      <c r="CI255" s="36"/>
      <c r="CJ255" s="36"/>
      <c r="CK255" s="36"/>
      <c r="CL255" s="37"/>
      <c r="CM255" s="12">
        <f t="shared" si="0"/>
        <v>0</v>
      </c>
    </row>
    <row r="256" spans="1:91" ht="15.6" customHeight="1" x14ac:dyDescent="0.2">
      <c r="A256" s="89" t="s">
        <v>234</v>
      </c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1"/>
      <c r="T256" s="38">
        <v>2640</v>
      </c>
      <c r="U256" s="39"/>
      <c r="V256" s="39"/>
      <c r="W256" s="39"/>
      <c r="X256" s="39"/>
      <c r="Y256" s="40"/>
      <c r="Z256" s="38">
        <v>1</v>
      </c>
      <c r="AA256" s="39"/>
      <c r="AB256" s="39"/>
      <c r="AC256" s="39"/>
      <c r="AD256" s="39"/>
      <c r="AE256" s="40"/>
      <c r="AF256" s="38">
        <v>1</v>
      </c>
      <c r="AG256" s="39"/>
      <c r="AH256" s="39"/>
      <c r="AI256" s="39"/>
      <c r="AJ256" s="40"/>
      <c r="AK256" s="38">
        <v>1</v>
      </c>
      <c r="AL256" s="39"/>
      <c r="AM256" s="39"/>
      <c r="AN256" s="39"/>
      <c r="AO256" s="40"/>
      <c r="AP256" s="38">
        <v>12</v>
      </c>
      <c r="AQ256" s="39"/>
      <c r="AR256" s="39"/>
      <c r="AS256" s="39"/>
      <c r="AT256" s="39"/>
      <c r="AU256" s="39"/>
      <c r="AV256" s="40"/>
      <c r="AW256" s="38">
        <v>12</v>
      </c>
      <c r="AX256" s="39"/>
      <c r="AY256" s="39"/>
      <c r="AZ256" s="39"/>
      <c r="BA256" s="39"/>
      <c r="BB256" s="40"/>
      <c r="BC256" s="38"/>
      <c r="BD256" s="39"/>
      <c r="BE256" s="39"/>
      <c r="BF256" s="39"/>
      <c r="BG256" s="39"/>
      <c r="BH256" s="40"/>
      <c r="BI256" s="35">
        <v>2950</v>
      </c>
      <c r="BJ256" s="36"/>
      <c r="BK256" s="36"/>
      <c r="BL256" s="36"/>
      <c r="BM256" s="36"/>
      <c r="BN256" s="37"/>
      <c r="BO256" s="35">
        <v>2950</v>
      </c>
      <c r="BP256" s="36"/>
      <c r="BQ256" s="36"/>
      <c r="BR256" s="36"/>
      <c r="BS256" s="36"/>
      <c r="BT256" s="37"/>
      <c r="BU256" s="35"/>
      <c r="BV256" s="36"/>
      <c r="BW256" s="36"/>
      <c r="BX256" s="36"/>
      <c r="BY256" s="36"/>
      <c r="BZ256" s="37"/>
      <c r="CA256" s="71">
        <f t="shared" si="1"/>
        <v>35400</v>
      </c>
      <c r="CB256" s="72"/>
      <c r="CC256" s="72"/>
      <c r="CD256" s="72"/>
      <c r="CE256" s="72"/>
      <c r="CF256" s="73"/>
      <c r="CG256" s="35">
        <f>AW256*BO256</f>
        <v>35400</v>
      </c>
      <c r="CH256" s="36"/>
      <c r="CI256" s="36"/>
      <c r="CJ256" s="36"/>
      <c r="CK256" s="36"/>
      <c r="CL256" s="37"/>
      <c r="CM256" s="12">
        <f t="shared" si="0"/>
        <v>0</v>
      </c>
    </row>
    <row r="257" spans="1:91" ht="15.6" customHeight="1" x14ac:dyDescent="0.2">
      <c r="A257" s="95" t="s">
        <v>272</v>
      </c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7"/>
      <c r="T257" s="38">
        <v>2640</v>
      </c>
      <c r="U257" s="39"/>
      <c r="V257" s="39"/>
      <c r="W257" s="39"/>
      <c r="X257" s="39"/>
      <c r="Y257" s="40"/>
      <c r="Z257" s="38">
        <v>1</v>
      </c>
      <c r="AA257" s="39"/>
      <c r="AB257" s="39"/>
      <c r="AC257" s="39"/>
      <c r="AD257" s="39"/>
      <c r="AE257" s="40"/>
      <c r="AF257" s="38"/>
      <c r="AG257" s="39"/>
      <c r="AH257" s="39"/>
      <c r="AI257" s="39"/>
      <c r="AJ257" s="40"/>
      <c r="AK257" s="38"/>
      <c r="AL257" s="39"/>
      <c r="AM257" s="39"/>
      <c r="AN257" s="39"/>
      <c r="AO257" s="40"/>
      <c r="AP257" s="38">
        <v>1</v>
      </c>
      <c r="AQ257" s="39"/>
      <c r="AR257" s="39"/>
      <c r="AS257" s="39"/>
      <c r="AT257" s="39"/>
      <c r="AU257" s="39"/>
      <c r="AV257" s="40"/>
      <c r="AW257" s="38"/>
      <c r="AX257" s="39"/>
      <c r="AY257" s="39"/>
      <c r="AZ257" s="39"/>
      <c r="BA257" s="39"/>
      <c r="BB257" s="40"/>
      <c r="BC257" s="38"/>
      <c r="BD257" s="39"/>
      <c r="BE257" s="39"/>
      <c r="BF257" s="39"/>
      <c r="BG257" s="39"/>
      <c r="BH257" s="40"/>
      <c r="BI257" s="35">
        <v>0</v>
      </c>
      <c r="BJ257" s="36"/>
      <c r="BK257" s="36"/>
      <c r="BL257" s="36"/>
      <c r="BM257" s="36"/>
      <c r="BN257" s="37"/>
      <c r="BO257" s="35"/>
      <c r="BP257" s="36"/>
      <c r="BQ257" s="36"/>
      <c r="BR257" s="36"/>
      <c r="BS257" s="36"/>
      <c r="BT257" s="37"/>
      <c r="BU257" s="35"/>
      <c r="BV257" s="36"/>
      <c r="BW257" s="36"/>
      <c r="BX257" s="36"/>
      <c r="BY257" s="36"/>
      <c r="BZ257" s="37"/>
      <c r="CA257" s="71">
        <f t="shared" si="1"/>
        <v>0</v>
      </c>
      <c r="CB257" s="72"/>
      <c r="CC257" s="72"/>
      <c r="CD257" s="72"/>
      <c r="CE257" s="72"/>
      <c r="CF257" s="73"/>
      <c r="CG257" s="35"/>
      <c r="CH257" s="36"/>
      <c r="CI257" s="36"/>
      <c r="CJ257" s="36"/>
      <c r="CK257" s="36"/>
      <c r="CL257" s="37"/>
      <c r="CM257" s="12"/>
    </row>
    <row r="258" spans="1:91" ht="15.6" customHeight="1" x14ac:dyDescent="0.2">
      <c r="A258" s="95" t="s">
        <v>273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7"/>
      <c r="T258" s="38">
        <v>2640</v>
      </c>
      <c r="U258" s="39"/>
      <c r="V258" s="39"/>
      <c r="W258" s="39"/>
      <c r="X258" s="39"/>
      <c r="Y258" s="40"/>
      <c r="Z258" s="38">
        <v>1</v>
      </c>
      <c r="AA258" s="39"/>
      <c r="AB258" s="39"/>
      <c r="AC258" s="39"/>
      <c r="AD258" s="39"/>
      <c r="AE258" s="40"/>
      <c r="AF258" s="38"/>
      <c r="AG258" s="39"/>
      <c r="AH258" s="39"/>
      <c r="AI258" s="39"/>
      <c r="AJ258" s="40"/>
      <c r="AK258" s="38"/>
      <c r="AL258" s="39"/>
      <c r="AM258" s="39"/>
      <c r="AN258" s="39"/>
      <c r="AO258" s="40"/>
      <c r="AP258" s="38">
        <v>1</v>
      </c>
      <c r="AQ258" s="39"/>
      <c r="AR258" s="39"/>
      <c r="AS258" s="39"/>
      <c r="AT258" s="39"/>
      <c r="AU258" s="39"/>
      <c r="AV258" s="40"/>
      <c r="AW258" s="38"/>
      <c r="AX258" s="39"/>
      <c r="AY258" s="39"/>
      <c r="AZ258" s="39"/>
      <c r="BA258" s="39"/>
      <c r="BB258" s="40"/>
      <c r="BC258" s="38"/>
      <c r="BD258" s="39"/>
      <c r="BE258" s="39"/>
      <c r="BF258" s="39"/>
      <c r="BG258" s="39"/>
      <c r="BH258" s="40"/>
      <c r="BI258" s="35">
        <v>0</v>
      </c>
      <c r="BJ258" s="36"/>
      <c r="BK258" s="36"/>
      <c r="BL258" s="36"/>
      <c r="BM258" s="36"/>
      <c r="BN258" s="37"/>
      <c r="BO258" s="35"/>
      <c r="BP258" s="36"/>
      <c r="BQ258" s="36"/>
      <c r="BR258" s="36"/>
      <c r="BS258" s="36"/>
      <c r="BT258" s="37"/>
      <c r="BU258" s="35"/>
      <c r="BV258" s="36"/>
      <c r="BW258" s="36"/>
      <c r="BX258" s="36"/>
      <c r="BY258" s="36"/>
      <c r="BZ258" s="37"/>
      <c r="CA258" s="71">
        <f t="shared" si="1"/>
        <v>0</v>
      </c>
      <c r="CB258" s="72"/>
      <c r="CC258" s="72"/>
      <c r="CD258" s="72"/>
      <c r="CE258" s="72"/>
      <c r="CF258" s="73"/>
      <c r="CG258" s="35"/>
      <c r="CH258" s="36"/>
      <c r="CI258" s="36"/>
      <c r="CJ258" s="36"/>
      <c r="CK258" s="36"/>
      <c r="CL258" s="37"/>
      <c r="CM258" s="12"/>
    </row>
    <row r="259" spans="1:91" ht="15.6" customHeight="1" x14ac:dyDescent="0.2">
      <c r="A259" s="89" t="s">
        <v>298</v>
      </c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1"/>
      <c r="T259" s="38">
        <v>2640</v>
      </c>
      <c r="U259" s="39"/>
      <c r="V259" s="39"/>
      <c r="W259" s="39"/>
      <c r="X259" s="39"/>
      <c r="Y259" s="40"/>
      <c r="Z259" s="38">
        <v>1</v>
      </c>
      <c r="AA259" s="39"/>
      <c r="AB259" s="39"/>
      <c r="AC259" s="39"/>
      <c r="AD259" s="39"/>
      <c r="AE259" s="40"/>
      <c r="AF259" s="38"/>
      <c r="AG259" s="39"/>
      <c r="AH259" s="39"/>
      <c r="AI259" s="39"/>
      <c r="AJ259" s="40"/>
      <c r="AK259" s="38"/>
      <c r="AL259" s="39"/>
      <c r="AM259" s="39"/>
      <c r="AN259" s="39"/>
      <c r="AO259" s="40"/>
      <c r="AP259" s="38">
        <v>1</v>
      </c>
      <c r="AQ259" s="39"/>
      <c r="AR259" s="39"/>
      <c r="AS259" s="39"/>
      <c r="AT259" s="39"/>
      <c r="AU259" s="39"/>
      <c r="AV259" s="40"/>
      <c r="AW259" s="38">
        <v>1</v>
      </c>
      <c r="AX259" s="39"/>
      <c r="AY259" s="39"/>
      <c r="AZ259" s="39"/>
      <c r="BA259" s="39"/>
      <c r="BB259" s="40"/>
      <c r="BC259" s="38"/>
      <c r="BD259" s="39"/>
      <c r="BE259" s="39"/>
      <c r="BF259" s="39"/>
      <c r="BG259" s="39"/>
      <c r="BH259" s="40"/>
      <c r="BI259" s="35">
        <v>15000</v>
      </c>
      <c r="BJ259" s="36"/>
      <c r="BK259" s="36"/>
      <c r="BL259" s="36"/>
      <c r="BM259" s="36"/>
      <c r="BN259" s="37"/>
      <c r="BO259" s="35">
        <v>15000</v>
      </c>
      <c r="BP259" s="36"/>
      <c r="BQ259" s="36"/>
      <c r="BR259" s="36"/>
      <c r="BS259" s="36"/>
      <c r="BT259" s="37"/>
      <c r="BU259" s="35">
        <v>0</v>
      </c>
      <c r="BV259" s="36"/>
      <c r="BW259" s="36"/>
      <c r="BX259" s="36"/>
      <c r="BY259" s="36"/>
      <c r="BZ259" s="37"/>
      <c r="CA259" s="71">
        <f t="shared" si="1"/>
        <v>15000</v>
      </c>
      <c r="CB259" s="72"/>
      <c r="CC259" s="72"/>
      <c r="CD259" s="72"/>
      <c r="CE259" s="72"/>
      <c r="CF259" s="73"/>
      <c r="CG259" s="35">
        <v>15000</v>
      </c>
      <c r="CH259" s="36"/>
      <c r="CI259" s="36"/>
      <c r="CJ259" s="36"/>
      <c r="CK259" s="36"/>
      <c r="CL259" s="37"/>
      <c r="CM259" s="12">
        <v>0</v>
      </c>
    </row>
    <row r="260" spans="1:91" ht="15.6" customHeight="1" x14ac:dyDescent="0.2">
      <c r="A260" s="89" t="s">
        <v>376</v>
      </c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1"/>
      <c r="T260" s="38">
        <v>2640</v>
      </c>
      <c r="U260" s="39"/>
      <c r="V260" s="39"/>
      <c r="W260" s="39"/>
      <c r="X260" s="39"/>
      <c r="Y260" s="40"/>
      <c r="Z260" s="38">
        <v>1</v>
      </c>
      <c r="AA260" s="39"/>
      <c r="AB260" s="39"/>
      <c r="AC260" s="39"/>
      <c r="AD260" s="39"/>
      <c r="AE260" s="40"/>
      <c r="AF260" s="38"/>
      <c r="AG260" s="39"/>
      <c r="AH260" s="39"/>
      <c r="AI260" s="39"/>
      <c r="AJ260" s="40"/>
      <c r="AK260" s="38"/>
      <c r="AL260" s="39"/>
      <c r="AM260" s="39"/>
      <c r="AN260" s="39"/>
      <c r="AO260" s="40"/>
      <c r="AP260" s="38">
        <v>1</v>
      </c>
      <c r="AQ260" s="39"/>
      <c r="AR260" s="39"/>
      <c r="AS260" s="39"/>
      <c r="AT260" s="39"/>
      <c r="AU260" s="39"/>
      <c r="AV260" s="40"/>
      <c r="AW260" s="38"/>
      <c r="AX260" s="39"/>
      <c r="AY260" s="39"/>
      <c r="AZ260" s="39"/>
      <c r="BA260" s="39"/>
      <c r="BB260" s="40"/>
      <c r="BC260" s="38"/>
      <c r="BD260" s="39"/>
      <c r="BE260" s="39"/>
      <c r="BF260" s="39"/>
      <c r="BG260" s="39"/>
      <c r="BH260" s="40"/>
      <c r="BI260" s="140">
        <v>4840</v>
      </c>
      <c r="BJ260" s="141"/>
      <c r="BK260" s="141"/>
      <c r="BL260" s="141"/>
      <c r="BM260" s="141"/>
      <c r="BN260" s="142"/>
      <c r="BO260" s="35">
        <v>0</v>
      </c>
      <c r="BP260" s="36"/>
      <c r="BQ260" s="36"/>
      <c r="BR260" s="36"/>
      <c r="BS260" s="36"/>
      <c r="BT260" s="37"/>
      <c r="BU260" s="35">
        <v>0</v>
      </c>
      <c r="BV260" s="36"/>
      <c r="BW260" s="36"/>
      <c r="BX260" s="36"/>
      <c r="BY260" s="36"/>
      <c r="BZ260" s="37"/>
      <c r="CA260" s="71">
        <f t="shared" si="1"/>
        <v>4840</v>
      </c>
      <c r="CB260" s="72"/>
      <c r="CC260" s="72"/>
      <c r="CD260" s="72"/>
      <c r="CE260" s="72"/>
      <c r="CF260" s="73"/>
      <c r="CG260" s="35">
        <f>AW260*BO260</f>
        <v>0</v>
      </c>
      <c r="CH260" s="36"/>
      <c r="CI260" s="36"/>
      <c r="CJ260" s="36"/>
      <c r="CK260" s="36"/>
      <c r="CL260" s="37"/>
      <c r="CM260" s="12">
        <f t="shared" si="0"/>
        <v>0</v>
      </c>
    </row>
    <row r="261" spans="1:91" ht="21.75" customHeight="1" x14ac:dyDescent="0.2">
      <c r="A261" s="89" t="s">
        <v>241</v>
      </c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1"/>
      <c r="T261" s="38">
        <v>2640</v>
      </c>
      <c r="U261" s="39"/>
      <c r="V261" s="39"/>
      <c r="W261" s="39"/>
      <c r="X261" s="39"/>
      <c r="Y261" s="40"/>
      <c r="Z261" s="38">
        <v>1</v>
      </c>
      <c r="AA261" s="39"/>
      <c r="AB261" s="39"/>
      <c r="AC261" s="39"/>
      <c r="AD261" s="39"/>
      <c r="AE261" s="40"/>
      <c r="AF261" s="38"/>
      <c r="AG261" s="39"/>
      <c r="AH261" s="39"/>
      <c r="AI261" s="39"/>
      <c r="AJ261" s="40"/>
      <c r="AK261" s="38"/>
      <c r="AL261" s="39"/>
      <c r="AM261" s="39"/>
      <c r="AN261" s="39"/>
      <c r="AO261" s="40"/>
      <c r="AP261" s="38">
        <v>1</v>
      </c>
      <c r="AQ261" s="39"/>
      <c r="AR261" s="39"/>
      <c r="AS261" s="39"/>
      <c r="AT261" s="39"/>
      <c r="AU261" s="39"/>
      <c r="AV261" s="40"/>
      <c r="AW261" s="38">
        <v>1</v>
      </c>
      <c r="AX261" s="39"/>
      <c r="AY261" s="39"/>
      <c r="AZ261" s="39"/>
      <c r="BA261" s="39"/>
      <c r="BB261" s="40"/>
      <c r="BC261" s="38"/>
      <c r="BD261" s="39"/>
      <c r="BE261" s="39"/>
      <c r="BF261" s="39"/>
      <c r="BG261" s="39"/>
      <c r="BH261" s="40"/>
      <c r="BI261" s="35">
        <v>15298</v>
      </c>
      <c r="BJ261" s="36"/>
      <c r="BK261" s="36"/>
      <c r="BL261" s="36"/>
      <c r="BM261" s="36"/>
      <c r="BN261" s="37"/>
      <c r="BO261" s="35">
        <v>15298</v>
      </c>
      <c r="BP261" s="36"/>
      <c r="BQ261" s="36"/>
      <c r="BR261" s="36"/>
      <c r="BS261" s="36"/>
      <c r="BT261" s="37"/>
      <c r="BU261" s="35"/>
      <c r="BV261" s="36"/>
      <c r="BW261" s="36"/>
      <c r="BX261" s="36"/>
      <c r="BY261" s="36"/>
      <c r="BZ261" s="37"/>
      <c r="CA261" s="71">
        <f t="shared" ref="CA261:CA262" si="2">AP261*BI261</f>
        <v>15298</v>
      </c>
      <c r="CB261" s="72"/>
      <c r="CC261" s="72"/>
      <c r="CD261" s="72"/>
      <c r="CE261" s="72"/>
      <c r="CF261" s="73"/>
      <c r="CG261" s="35">
        <v>15298</v>
      </c>
      <c r="CH261" s="36"/>
      <c r="CI261" s="36"/>
      <c r="CJ261" s="36"/>
      <c r="CK261" s="36"/>
      <c r="CL261" s="37"/>
      <c r="CM261" s="12">
        <v>0</v>
      </c>
    </row>
    <row r="262" spans="1:91" ht="15" customHeight="1" x14ac:dyDescent="0.2">
      <c r="A262" s="89" t="s">
        <v>299</v>
      </c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1"/>
      <c r="T262" s="38">
        <v>2640</v>
      </c>
      <c r="U262" s="39"/>
      <c r="V262" s="39"/>
      <c r="W262" s="39"/>
      <c r="X262" s="39"/>
      <c r="Y262" s="40"/>
      <c r="Z262" s="38">
        <v>1</v>
      </c>
      <c r="AA262" s="39"/>
      <c r="AB262" s="39"/>
      <c r="AC262" s="39"/>
      <c r="AD262" s="39"/>
      <c r="AE262" s="40"/>
      <c r="AF262" s="38"/>
      <c r="AG262" s="39"/>
      <c r="AH262" s="39"/>
      <c r="AI262" s="39"/>
      <c r="AJ262" s="40"/>
      <c r="AK262" s="38"/>
      <c r="AL262" s="39"/>
      <c r="AM262" s="39"/>
      <c r="AN262" s="39"/>
      <c r="AO262" s="40"/>
      <c r="AP262" s="38">
        <v>1</v>
      </c>
      <c r="AQ262" s="39"/>
      <c r="AR262" s="39"/>
      <c r="AS262" s="39"/>
      <c r="AT262" s="39"/>
      <c r="AU262" s="39"/>
      <c r="AV262" s="40"/>
      <c r="AW262" s="38"/>
      <c r="AX262" s="39"/>
      <c r="AY262" s="39"/>
      <c r="AZ262" s="39"/>
      <c r="BA262" s="39"/>
      <c r="BB262" s="40"/>
      <c r="BC262" s="38"/>
      <c r="BD262" s="39"/>
      <c r="BE262" s="39"/>
      <c r="BF262" s="39"/>
      <c r="BG262" s="39"/>
      <c r="BH262" s="40"/>
      <c r="BI262" s="35">
        <v>565018.22</v>
      </c>
      <c r="BJ262" s="36"/>
      <c r="BK262" s="36"/>
      <c r="BL262" s="36"/>
      <c r="BM262" s="36"/>
      <c r="BN262" s="37"/>
      <c r="BO262" s="35"/>
      <c r="BP262" s="36"/>
      <c r="BQ262" s="36"/>
      <c r="BR262" s="36"/>
      <c r="BS262" s="36"/>
      <c r="BT262" s="37"/>
      <c r="BU262" s="35"/>
      <c r="BV262" s="36"/>
      <c r="BW262" s="36"/>
      <c r="BX262" s="36"/>
      <c r="BY262" s="36"/>
      <c r="BZ262" s="37"/>
      <c r="CA262" s="71">
        <f t="shared" si="2"/>
        <v>565018.22</v>
      </c>
      <c r="CB262" s="72"/>
      <c r="CC262" s="72"/>
      <c r="CD262" s="72"/>
      <c r="CE262" s="72"/>
      <c r="CF262" s="73"/>
      <c r="CG262" s="35"/>
      <c r="CH262" s="36"/>
      <c r="CI262" s="36"/>
      <c r="CJ262" s="36"/>
      <c r="CK262" s="36"/>
      <c r="CL262" s="37"/>
      <c r="CM262" s="12"/>
    </row>
    <row r="263" spans="1:91" ht="15.6" customHeight="1" x14ac:dyDescent="0.2">
      <c r="A263" s="89" t="s">
        <v>235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1"/>
      <c r="T263" s="38">
        <v>2640</v>
      </c>
      <c r="U263" s="39"/>
      <c r="V263" s="39"/>
      <c r="W263" s="39"/>
      <c r="X263" s="39"/>
      <c r="Y263" s="40"/>
      <c r="Z263" s="38">
        <v>1</v>
      </c>
      <c r="AA263" s="39"/>
      <c r="AB263" s="39"/>
      <c r="AC263" s="39"/>
      <c r="AD263" s="39"/>
      <c r="AE263" s="40"/>
      <c r="AF263" s="38"/>
      <c r="AG263" s="39"/>
      <c r="AH263" s="39"/>
      <c r="AI263" s="39"/>
      <c r="AJ263" s="40"/>
      <c r="AK263" s="38"/>
      <c r="AL263" s="39"/>
      <c r="AM263" s="39"/>
      <c r="AN263" s="39"/>
      <c r="AO263" s="40"/>
      <c r="AP263" s="38">
        <v>1</v>
      </c>
      <c r="AQ263" s="39"/>
      <c r="AR263" s="39"/>
      <c r="AS263" s="39"/>
      <c r="AT263" s="39"/>
      <c r="AU263" s="39"/>
      <c r="AV263" s="40"/>
      <c r="AW263" s="38"/>
      <c r="AX263" s="39"/>
      <c r="AY263" s="39"/>
      <c r="AZ263" s="39"/>
      <c r="BA263" s="39"/>
      <c r="BB263" s="40"/>
      <c r="BC263" s="38"/>
      <c r="BD263" s="39"/>
      <c r="BE263" s="39"/>
      <c r="BF263" s="39"/>
      <c r="BG263" s="39"/>
      <c r="BH263" s="40"/>
      <c r="BI263" s="35">
        <v>0</v>
      </c>
      <c r="BJ263" s="36"/>
      <c r="BK263" s="36"/>
      <c r="BL263" s="36"/>
      <c r="BM263" s="36"/>
      <c r="BN263" s="37"/>
      <c r="BO263" s="35"/>
      <c r="BP263" s="36"/>
      <c r="BQ263" s="36"/>
      <c r="BR263" s="36"/>
      <c r="BS263" s="36"/>
      <c r="BT263" s="37"/>
      <c r="BU263" s="35"/>
      <c r="BV263" s="36"/>
      <c r="BW263" s="36"/>
      <c r="BX263" s="36"/>
      <c r="BY263" s="36"/>
      <c r="BZ263" s="37"/>
      <c r="CA263" s="35">
        <f t="shared" si="1"/>
        <v>0</v>
      </c>
      <c r="CB263" s="36"/>
      <c r="CC263" s="36"/>
      <c r="CD263" s="36"/>
      <c r="CE263" s="36"/>
      <c r="CF263" s="37"/>
      <c r="CG263" s="35"/>
      <c r="CH263" s="36"/>
      <c r="CI263" s="36"/>
      <c r="CJ263" s="36"/>
      <c r="CK263" s="36"/>
      <c r="CL263" s="37"/>
      <c r="CM263" s="12"/>
    </row>
    <row r="264" spans="1:91" ht="15.6" customHeight="1" x14ac:dyDescent="0.2">
      <c r="A264" s="89" t="s">
        <v>236</v>
      </c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1"/>
      <c r="T264" s="38">
        <v>2640</v>
      </c>
      <c r="U264" s="39"/>
      <c r="V264" s="39"/>
      <c r="W264" s="39"/>
      <c r="X264" s="39"/>
      <c r="Y264" s="40"/>
      <c r="Z264" s="38">
        <v>1</v>
      </c>
      <c r="AA264" s="39"/>
      <c r="AB264" s="39"/>
      <c r="AC264" s="39"/>
      <c r="AD264" s="39"/>
      <c r="AE264" s="40"/>
      <c r="AF264" s="38"/>
      <c r="AG264" s="39"/>
      <c r="AH264" s="39"/>
      <c r="AI264" s="39"/>
      <c r="AJ264" s="40"/>
      <c r="AK264" s="38"/>
      <c r="AL264" s="39"/>
      <c r="AM264" s="39"/>
      <c r="AN264" s="39"/>
      <c r="AO264" s="40"/>
      <c r="AP264" s="38">
        <v>6</v>
      </c>
      <c r="AQ264" s="39"/>
      <c r="AR264" s="39"/>
      <c r="AS264" s="39"/>
      <c r="AT264" s="39"/>
      <c r="AU264" s="39"/>
      <c r="AV264" s="40"/>
      <c r="AW264" s="38"/>
      <c r="AX264" s="39"/>
      <c r="AY264" s="39"/>
      <c r="AZ264" s="39"/>
      <c r="BA264" s="39"/>
      <c r="BB264" s="40"/>
      <c r="BC264" s="38"/>
      <c r="BD264" s="39"/>
      <c r="BE264" s="39"/>
      <c r="BF264" s="39"/>
      <c r="BG264" s="39"/>
      <c r="BH264" s="40"/>
      <c r="BI264" s="35">
        <v>5000</v>
      </c>
      <c r="BJ264" s="36"/>
      <c r="BK264" s="36"/>
      <c r="BL264" s="36"/>
      <c r="BM264" s="36"/>
      <c r="BN264" s="37"/>
      <c r="BO264" s="35"/>
      <c r="BP264" s="36"/>
      <c r="BQ264" s="36"/>
      <c r="BR264" s="36"/>
      <c r="BS264" s="36"/>
      <c r="BT264" s="37"/>
      <c r="BU264" s="35"/>
      <c r="BV264" s="36"/>
      <c r="BW264" s="36"/>
      <c r="BX264" s="36"/>
      <c r="BY264" s="36"/>
      <c r="BZ264" s="37"/>
      <c r="CA264" s="35">
        <f t="shared" si="1"/>
        <v>30000</v>
      </c>
      <c r="CB264" s="36"/>
      <c r="CC264" s="36"/>
      <c r="CD264" s="36"/>
      <c r="CE264" s="36"/>
      <c r="CF264" s="37"/>
      <c r="CG264" s="35"/>
      <c r="CH264" s="36"/>
      <c r="CI264" s="36"/>
      <c r="CJ264" s="36"/>
      <c r="CK264" s="36"/>
      <c r="CL264" s="37"/>
      <c r="CM264" s="12"/>
    </row>
    <row r="265" spans="1:91" ht="12.75" customHeight="1" x14ac:dyDescent="0.2">
      <c r="A265" s="89" t="s">
        <v>275</v>
      </c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1"/>
      <c r="T265" s="38">
        <v>2640</v>
      </c>
      <c r="U265" s="39"/>
      <c r="V265" s="39"/>
      <c r="W265" s="39"/>
      <c r="X265" s="39"/>
      <c r="Y265" s="40"/>
      <c r="Z265" s="38">
        <v>1</v>
      </c>
      <c r="AA265" s="39"/>
      <c r="AB265" s="39"/>
      <c r="AC265" s="39"/>
      <c r="AD265" s="39"/>
      <c r="AE265" s="40"/>
      <c r="AF265" s="38"/>
      <c r="AG265" s="39"/>
      <c r="AH265" s="39"/>
      <c r="AI265" s="39"/>
      <c r="AJ265" s="40"/>
      <c r="AK265" s="38"/>
      <c r="AL265" s="39"/>
      <c r="AM265" s="39"/>
      <c r="AN265" s="39"/>
      <c r="AO265" s="40"/>
      <c r="AP265" s="38">
        <v>1</v>
      </c>
      <c r="AQ265" s="39"/>
      <c r="AR265" s="39"/>
      <c r="AS265" s="39"/>
      <c r="AT265" s="39"/>
      <c r="AU265" s="39"/>
      <c r="AV265" s="40"/>
      <c r="AW265" s="38"/>
      <c r="AX265" s="39"/>
      <c r="AY265" s="39"/>
      <c r="AZ265" s="39"/>
      <c r="BA265" s="39"/>
      <c r="BB265" s="40"/>
      <c r="BC265" s="38"/>
      <c r="BD265" s="39"/>
      <c r="BE265" s="39"/>
      <c r="BF265" s="39"/>
      <c r="BG265" s="39"/>
      <c r="BH265" s="40"/>
      <c r="BI265" s="35">
        <v>0</v>
      </c>
      <c r="BJ265" s="36"/>
      <c r="BK265" s="36"/>
      <c r="BL265" s="36"/>
      <c r="BM265" s="36"/>
      <c r="BN265" s="37"/>
      <c r="BO265" s="35"/>
      <c r="BP265" s="36"/>
      <c r="BQ265" s="36"/>
      <c r="BR265" s="36"/>
      <c r="BS265" s="36"/>
      <c r="BT265" s="37"/>
      <c r="BU265" s="35"/>
      <c r="BV265" s="36"/>
      <c r="BW265" s="36"/>
      <c r="BX265" s="36"/>
      <c r="BY265" s="36"/>
      <c r="BZ265" s="37"/>
      <c r="CA265" s="35">
        <f t="shared" si="1"/>
        <v>0</v>
      </c>
      <c r="CB265" s="36"/>
      <c r="CC265" s="36"/>
      <c r="CD265" s="36"/>
      <c r="CE265" s="36"/>
      <c r="CF265" s="37"/>
      <c r="CG265" s="35"/>
      <c r="CH265" s="36"/>
      <c r="CI265" s="36"/>
      <c r="CJ265" s="36"/>
      <c r="CK265" s="36"/>
      <c r="CL265" s="37"/>
      <c r="CM265" s="12"/>
    </row>
    <row r="266" spans="1:91" ht="15.6" customHeight="1" x14ac:dyDescent="0.2">
      <c r="A266" s="89" t="s">
        <v>242</v>
      </c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1"/>
      <c r="T266" s="38">
        <v>2640</v>
      </c>
      <c r="U266" s="39"/>
      <c r="V266" s="39"/>
      <c r="W266" s="39"/>
      <c r="X266" s="39"/>
      <c r="Y266" s="40"/>
      <c r="Z266" s="38">
        <v>1</v>
      </c>
      <c r="AA266" s="39"/>
      <c r="AB266" s="39"/>
      <c r="AC266" s="39"/>
      <c r="AD266" s="39"/>
      <c r="AE266" s="40"/>
      <c r="AF266" s="38"/>
      <c r="AG266" s="39"/>
      <c r="AH266" s="39"/>
      <c r="AI266" s="39"/>
      <c r="AJ266" s="40"/>
      <c r="AK266" s="38"/>
      <c r="AL266" s="39"/>
      <c r="AM266" s="39"/>
      <c r="AN266" s="39"/>
      <c r="AO266" s="40"/>
      <c r="AP266" s="38">
        <v>1</v>
      </c>
      <c r="AQ266" s="39"/>
      <c r="AR266" s="39"/>
      <c r="AS266" s="39"/>
      <c r="AT266" s="39"/>
      <c r="AU266" s="39"/>
      <c r="AV266" s="40"/>
      <c r="AW266" s="38"/>
      <c r="AX266" s="39"/>
      <c r="AY266" s="39"/>
      <c r="AZ266" s="39"/>
      <c r="BA266" s="39"/>
      <c r="BB266" s="40"/>
      <c r="BC266" s="38"/>
      <c r="BD266" s="39"/>
      <c r="BE266" s="39"/>
      <c r="BF266" s="39"/>
      <c r="BG266" s="39"/>
      <c r="BH266" s="40"/>
      <c r="BI266" s="35">
        <v>200000</v>
      </c>
      <c r="BJ266" s="36"/>
      <c r="BK266" s="36"/>
      <c r="BL266" s="36"/>
      <c r="BM266" s="36"/>
      <c r="BN266" s="37"/>
      <c r="BO266" s="35"/>
      <c r="BP266" s="36"/>
      <c r="BQ266" s="36"/>
      <c r="BR266" s="36"/>
      <c r="BS266" s="36"/>
      <c r="BT266" s="37"/>
      <c r="BU266" s="35"/>
      <c r="BV266" s="36"/>
      <c r="BW266" s="36"/>
      <c r="BX266" s="36"/>
      <c r="BY266" s="36"/>
      <c r="BZ266" s="37"/>
      <c r="CA266" s="35">
        <f t="shared" si="1"/>
        <v>200000</v>
      </c>
      <c r="CB266" s="36"/>
      <c r="CC266" s="36"/>
      <c r="CD266" s="36"/>
      <c r="CE266" s="36"/>
      <c r="CF266" s="37"/>
      <c r="CG266" s="35"/>
      <c r="CH266" s="36"/>
      <c r="CI266" s="36"/>
      <c r="CJ266" s="36"/>
      <c r="CK266" s="36"/>
      <c r="CL266" s="37"/>
      <c r="CM266" s="12"/>
    </row>
    <row r="267" spans="1:91" ht="15.6" customHeight="1" x14ac:dyDescent="0.2">
      <c r="A267" s="89" t="s">
        <v>275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1"/>
      <c r="T267" s="38">
        <v>2640</v>
      </c>
      <c r="U267" s="39"/>
      <c r="V267" s="39"/>
      <c r="W267" s="39"/>
      <c r="X267" s="39"/>
      <c r="Y267" s="40"/>
      <c r="Z267" s="38">
        <v>1</v>
      </c>
      <c r="AA267" s="39"/>
      <c r="AB267" s="39"/>
      <c r="AC267" s="39"/>
      <c r="AD267" s="39"/>
      <c r="AE267" s="40"/>
      <c r="AF267" s="38"/>
      <c r="AG267" s="39"/>
      <c r="AH267" s="39"/>
      <c r="AI267" s="39"/>
      <c r="AJ267" s="40"/>
      <c r="AK267" s="38"/>
      <c r="AL267" s="39"/>
      <c r="AM267" s="39"/>
      <c r="AN267" s="39"/>
      <c r="AO267" s="40"/>
      <c r="AP267" s="38">
        <v>1</v>
      </c>
      <c r="AQ267" s="39"/>
      <c r="AR267" s="39"/>
      <c r="AS267" s="39"/>
      <c r="AT267" s="39"/>
      <c r="AU267" s="39"/>
      <c r="AV267" s="40"/>
      <c r="AW267" s="38"/>
      <c r="AX267" s="39"/>
      <c r="AY267" s="39"/>
      <c r="AZ267" s="39"/>
      <c r="BA267" s="39"/>
      <c r="BB267" s="40"/>
      <c r="BC267" s="38"/>
      <c r="BD267" s="39"/>
      <c r="BE267" s="39"/>
      <c r="BF267" s="39"/>
      <c r="BG267" s="39"/>
      <c r="BH267" s="40"/>
      <c r="BI267" s="35">
        <v>0</v>
      </c>
      <c r="BJ267" s="36"/>
      <c r="BK267" s="36"/>
      <c r="BL267" s="36"/>
      <c r="BM267" s="36"/>
      <c r="BN267" s="37"/>
      <c r="BO267" s="35"/>
      <c r="BP267" s="36"/>
      <c r="BQ267" s="36"/>
      <c r="BR267" s="36"/>
      <c r="BS267" s="36"/>
      <c r="BT267" s="37"/>
      <c r="BU267" s="35"/>
      <c r="BV267" s="36"/>
      <c r="BW267" s="36"/>
      <c r="BX267" s="36"/>
      <c r="BY267" s="36"/>
      <c r="BZ267" s="37"/>
      <c r="CA267" s="35">
        <f t="shared" ref="CA267:CA271" si="3">AP267*BI267</f>
        <v>0</v>
      </c>
      <c r="CB267" s="36"/>
      <c r="CC267" s="36"/>
      <c r="CD267" s="36"/>
      <c r="CE267" s="36"/>
      <c r="CF267" s="37"/>
      <c r="CG267" s="35"/>
      <c r="CH267" s="36"/>
      <c r="CI267" s="36"/>
      <c r="CJ267" s="36"/>
      <c r="CK267" s="36"/>
      <c r="CL267" s="37"/>
      <c r="CM267" s="12"/>
    </row>
    <row r="268" spans="1:91" ht="15.6" customHeight="1" x14ac:dyDescent="0.2">
      <c r="A268" s="89" t="s">
        <v>276</v>
      </c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1"/>
      <c r="T268" s="38">
        <v>2640</v>
      </c>
      <c r="U268" s="39"/>
      <c r="V268" s="39"/>
      <c r="W268" s="39"/>
      <c r="X268" s="39"/>
      <c r="Y268" s="40"/>
      <c r="Z268" s="38">
        <v>1</v>
      </c>
      <c r="AA268" s="39"/>
      <c r="AB268" s="39"/>
      <c r="AC268" s="39"/>
      <c r="AD268" s="39"/>
      <c r="AE268" s="40"/>
      <c r="AF268" s="38"/>
      <c r="AG268" s="39"/>
      <c r="AH268" s="39"/>
      <c r="AI268" s="39"/>
      <c r="AJ268" s="40"/>
      <c r="AK268" s="38"/>
      <c r="AL268" s="39"/>
      <c r="AM268" s="39"/>
      <c r="AN268" s="39"/>
      <c r="AO268" s="40"/>
      <c r="AP268" s="38">
        <v>1</v>
      </c>
      <c r="AQ268" s="39"/>
      <c r="AR268" s="39"/>
      <c r="AS268" s="39"/>
      <c r="AT268" s="39"/>
      <c r="AU268" s="39"/>
      <c r="AV268" s="40"/>
      <c r="AW268" s="38"/>
      <c r="AX268" s="39"/>
      <c r="AY268" s="39"/>
      <c r="AZ268" s="39"/>
      <c r="BA268" s="39"/>
      <c r="BB268" s="40"/>
      <c r="BC268" s="38"/>
      <c r="BD268" s="39"/>
      <c r="BE268" s="39"/>
      <c r="BF268" s="39"/>
      <c r="BG268" s="39"/>
      <c r="BH268" s="40"/>
      <c r="BI268" s="35">
        <v>10000</v>
      </c>
      <c r="BJ268" s="36"/>
      <c r="BK268" s="36"/>
      <c r="BL268" s="36"/>
      <c r="BM268" s="36"/>
      <c r="BN268" s="37"/>
      <c r="BO268" s="35"/>
      <c r="BP268" s="36"/>
      <c r="BQ268" s="36"/>
      <c r="BR268" s="36"/>
      <c r="BS268" s="36"/>
      <c r="BT268" s="37"/>
      <c r="BU268" s="35"/>
      <c r="BV268" s="36"/>
      <c r="BW268" s="36"/>
      <c r="BX268" s="36"/>
      <c r="BY268" s="36"/>
      <c r="BZ268" s="37"/>
      <c r="CA268" s="35">
        <f t="shared" si="3"/>
        <v>10000</v>
      </c>
      <c r="CB268" s="36"/>
      <c r="CC268" s="36"/>
      <c r="CD268" s="36"/>
      <c r="CE268" s="36"/>
      <c r="CF268" s="37"/>
      <c r="CG268" s="35"/>
      <c r="CH268" s="36"/>
      <c r="CI268" s="36"/>
      <c r="CJ268" s="36"/>
      <c r="CK268" s="36"/>
      <c r="CL268" s="37"/>
      <c r="CM268" s="12"/>
    </row>
    <row r="269" spans="1:91" ht="15.6" customHeight="1" x14ac:dyDescent="0.2">
      <c r="A269" s="89" t="s">
        <v>277</v>
      </c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1"/>
      <c r="T269" s="38">
        <v>2640</v>
      </c>
      <c r="U269" s="39"/>
      <c r="V269" s="39"/>
      <c r="W269" s="39"/>
      <c r="X269" s="39"/>
      <c r="Y269" s="40"/>
      <c r="Z269" s="38">
        <v>1</v>
      </c>
      <c r="AA269" s="39"/>
      <c r="AB269" s="39"/>
      <c r="AC269" s="39"/>
      <c r="AD269" s="39"/>
      <c r="AE269" s="40"/>
      <c r="AF269" s="38"/>
      <c r="AG269" s="39"/>
      <c r="AH269" s="39"/>
      <c r="AI269" s="39"/>
      <c r="AJ269" s="40"/>
      <c r="AK269" s="38"/>
      <c r="AL269" s="39"/>
      <c r="AM269" s="39"/>
      <c r="AN269" s="39"/>
      <c r="AO269" s="40"/>
      <c r="AP269" s="38">
        <v>1</v>
      </c>
      <c r="AQ269" s="39"/>
      <c r="AR269" s="39"/>
      <c r="AS269" s="39"/>
      <c r="AT269" s="39"/>
      <c r="AU269" s="39"/>
      <c r="AV269" s="40"/>
      <c r="AW269" s="38"/>
      <c r="AX269" s="39"/>
      <c r="AY269" s="39"/>
      <c r="AZ269" s="39"/>
      <c r="BA269" s="39"/>
      <c r="BB269" s="40"/>
      <c r="BC269" s="38"/>
      <c r="BD269" s="39"/>
      <c r="BE269" s="39"/>
      <c r="BF269" s="39"/>
      <c r="BG269" s="39"/>
      <c r="BH269" s="40"/>
      <c r="BI269" s="35">
        <v>20000</v>
      </c>
      <c r="BJ269" s="36"/>
      <c r="BK269" s="36"/>
      <c r="BL269" s="36"/>
      <c r="BM269" s="36"/>
      <c r="BN269" s="37"/>
      <c r="BO269" s="35"/>
      <c r="BP269" s="36"/>
      <c r="BQ269" s="36"/>
      <c r="BR269" s="36"/>
      <c r="BS269" s="36"/>
      <c r="BT269" s="37"/>
      <c r="BU269" s="35"/>
      <c r="BV269" s="36"/>
      <c r="BW269" s="36"/>
      <c r="BX269" s="36"/>
      <c r="BY269" s="36"/>
      <c r="BZ269" s="37"/>
      <c r="CA269" s="35">
        <f t="shared" si="3"/>
        <v>20000</v>
      </c>
      <c r="CB269" s="36"/>
      <c r="CC269" s="36"/>
      <c r="CD269" s="36"/>
      <c r="CE269" s="36"/>
      <c r="CF269" s="37"/>
      <c r="CG269" s="35"/>
      <c r="CH269" s="36"/>
      <c r="CI269" s="36"/>
      <c r="CJ269" s="36"/>
      <c r="CK269" s="36"/>
      <c r="CL269" s="37"/>
      <c r="CM269" s="12"/>
    </row>
    <row r="270" spans="1:91" ht="15.6" customHeight="1" x14ac:dyDescent="0.2">
      <c r="A270" s="89" t="s">
        <v>243</v>
      </c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1"/>
      <c r="T270" s="38">
        <v>2640</v>
      </c>
      <c r="U270" s="39"/>
      <c r="V270" s="39"/>
      <c r="W270" s="39"/>
      <c r="X270" s="39"/>
      <c r="Y270" s="40"/>
      <c r="Z270" s="38">
        <v>1</v>
      </c>
      <c r="AA270" s="39"/>
      <c r="AB270" s="39"/>
      <c r="AC270" s="39"/>
      <c r="AD270" s="39"/>
      <c r="AE270" s="40"/>
      <c r="AF270" s="38"/>
      <c r="AG270" s="39"/>
      <c r="AH270" s="39"/>
      <c r="AI270" s="39"/>
      <c r="AJ270" s="40"/>
      <c r="AK270" s="38"/>
      <c r="AL270" s="39"/>
      <c r="AM270" s="39"/>
      <c r="AN270" s="39"/>
      <c r="AO270" s="40"/>
      <c r="AP270" s="38">
        <v>1</v>
      </c>
      <c r="AQ270" s="39"/>
      <c r="AR270" s="39"/>
      <c r="AS270" s="39"/>
      <c r="AT270" s="39"/>
      <c r="AU270" s="39"/>
      <c r="AV270" s="40"/>
      <c r="AW270" s="38"/>
      <c r="AX270" s="39"/>
      <c r="AY270" s="39"/>
      <c r="AZ270" s="39"/>
      <c r="BA270" s="39"/>
      <c r="BB270" s="40"/>
      <c r="BC270" s="38"/>
      <c r="BD270" s="39"/>
      <c r="BE270" s="39"/>
      <c r="BF270" s="39"/>
      <c r="BG270" s="39"/>
      <c r="BH270" s="40"/>
      <c r="BI270" s="35">
        <v>57405.120000000003</v>
      </c>
      <c r="BJ270" s="36"/>
      <c r="BK270" s="36"/>
      <c r="BL270" s="36"/>
      <c r="BM270" s="36"/>
      <c r="BN270" s="37"/>
      <c r="BO270" s="35"/>
      <c r="BP270" s="36"/>
      <c r="BQ270" s="36"/>
      <c r="BR270" s="36"/>
      <c r="BS270" s="36"/>
      <c r="BT270" s="37"/>
      <c r="BU270" s="35"/>
      <c r="BV270" s="36"/>
      <c r="BW270" s="36"/>
      <c r="BX270" s="36"/>
      <c r="BY270" s="36"/>
      <c r="BZ270" s="37"/>
      <c r="CA270" s="35">
        <f t="shared" si="3"/>
        <v>57405.120000000003</v>
      </c>
      <c r="CB270" s="36"/>
      <c r="CC270" s="36"/>
      <c r="CD270" s="36"/>
      <c r="CE270" s="36"/>
      <c r="CF270" s="37"/>
      <c r="CG270" s="35">
        <f t="shared" ref="CG270" si="4">AW270*BO270</f>
        <v>0</v>
      </c>
      <c r="CH270" s="36"/>
      <c r="CI270" s="36"/>
      <c r="CJ270" s="36"/>
      <c r="CK270" s="36"/>
      <c r="CL270" s="37"/>
      <c r="CM270" s="12">
        <f t="shared" ref="CM270" si="5">BC270*BU270</f>
        <v>0</v>
      </c>
    </row>
    <row r="271" spans="1:91" ht="15.6" customHeight="1" x14ac:dyDescent="0.2">
      <c r="A271" s="89" t="s">
        <v>316</v>
      </c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1"/>
      <c r="T271" s="38">
        <v>2640</v>
      </c>
      <c r="U271" s="39"/>
      <c r="V271" s="39"/>
      <c r="W271" s="39"/>
      <c r="X271" s="39"/>
      <c r="Y271" s="40"/>
      <c r="Z271" s="38">
        <v>1</v>
      </c>
      <c r="AA271" s="39"/>
      <c r="AB271" s="39"/>
      <c r="AC271" s="39"/>
      <c r="AD271" s="39"/>
      <c r="AE271" s="40"/>
      <c r="AF271" s="38"/>
      <c r="AG271" s="39"/>
      <c r="AH271" s="39"/>
      <c r="AI271" s="39"/>
      <c r="AJ271" s="40"/>
      <c r="AK271" s="38"/>
      <c r="AL271" s="39"/>
      <c r="AM271" s="39"/>
      <c r="AN271" s="39"/>
      <c r="AO271" s="40"/>
      <c r="AP271" s="38">
        <v>1</v>
      </c>
      <c r="AQ271" s="39"/>
      <c r="AR271" s="39"/>
      <c r="AS271" s="39"/>
      <c r="AT271" s="39"/>
      <c r="AU271" s="39"/>
      <c r="AV271" s="40"/>
      <c r="AW271" s="38"/>
      <c r="AX271" s="39"/>
      <c r="AY271" s="39"/>
      <c r="AZ271" s="39"/>
      <c r="BA271" s="39"/>
      <c r="BB271" s="40"/>
      <c r="BC271" s="38"/>
      <c r="BD271" s="39"/>
      <c r="BE271" s="39"/>
      <c r="BF271" s="39"/>
      <c r="BG271" s="39"/>
      <c r="BH271" s="40"/>
      <c r="BI271" s="35">
        <v>500000</v>
      </c>
      <c r="BJ271" s="36"/>
      <c r="BK271" s="36"/>
      <c r="BL271" s="36"/>
      <c r="BM271" s="36"/>
      <c r="BN271" s="37"/>
      <c r="BO271" s="35"/>
      <c r="BP271" s="36"/>
      <c r="BQ271" s="36"/>
      <c r="BR271" s="36"/>
      <c r="BS271" s="36"/>
      <c r="BT271" s="37"/>
      <c r="BU271" s="35"/>
      <c r="BV271" s="36"/>
      <c r="BW271" s="36"/>
      <c r="BX271" s="36"/>
      <c r="BY271" s="36"/>
      <c r="BZ271" s="37"/>
      <c r="CA271" s="35">
        <f t="shared" si="3"/>
        <v>500000</v>
      </c>
      <c r="CB271" s="36"/>
      <c r="CC271" s="36"/>
      <c r="CD271" s="36"/>
      <c r="CE271" s="36"/>
      <c r="CF271" s="37"/>
      <c r="CG271" s="35"/>
      <c r="CH271" s="36"/>
      <c r="CI271" s="36"/>
      <c r="CJ271" s="36"/>
      <c r="CK271" s="36"/>
      <c r="CL271" s="37"/>
      <c r="CM271" s="12"/>
    </row>
    <row r="272" spans="1:91" ht="30" customHeight="1" x14ac:dyDescent="0.2">
      <c r="A272" s="89" t="s">
        <v>319</v>
      </c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1"/>
      <c r="T272" s="38">
        <v>2640</v>
      </c>
      <c r="U272" s="39"/>
      <c r="V272" s="39"/>
      <c r="W272" s="39"/>
      <c r="X272" s="39"/>
      <c r="Y272" s="40"/>
      <c r="Z272" s="38">
        <v>1</v>
      </c>
      <c r="AA272" s="39"/>
      <c r="AB272" s="39"/>
      <c r="AC272" s="39"/>
      <c r="AD272" s="39"/>
      <c r="AE272" s="40"/>
      <c r="AF272" s="38"/>
      <c r="AG272" s="39"/>
      <c r="AH272" s="39"/>
      <c r="AI272" s="39"/>
      <c r="AJ272" s="40"/>
      <c r="AK272" s="38"/>
      <c r="AL272" s="39"/>
      <c r="AM272" s="39"/>
      <c r="AN272" s="39"/>
      <c r="AO272" s="40"/>
      <c r="AP272" s="38">
        <v>1</v>
      </c>
      <c r="AQ272" s="39"/>
      <c r="AR272" s="39"/>
      <c r="AS272" s="39"/>
      <c r="AT272" s="39"/>
      <c r="AU272" s="39"/>
      <c r="AV272" s="40"/>
      <c r="AW272" s="38"/>
      <c r="AX272" s="39"/>
      <c r="AY272" s="39"/>
      <c r="AZ272" s="39"/>
      <c r="BA272" s="39"/>
      <c r="BB272" s="40"/>
      <c r="BC272" s="38"/>
      <c r="BD272" s="39"/>
      <c r="BE272" s="39"/>
      <c r="BF272" s="39"/>
      <c r="BG272" s="39"/>
      <c r="BH272" s="40"/>
      <c r="BI272" s="35">
        <v>60000</v>
      </c>
      <c r="BJ272" s="36"/>
      <c r="BK272" s="36"/>
      <c r="BL272" s="36"/>
      <c r="BM272" s="36"/>
      <c r="BN272" s="37"/>
      <c r="BO272" s="35"/>
      <c r="BP272" s="36"/>
      <c r="BQ272" s="36"/>
      <c r="BR272" s="36"/>
      <c r="BS272" s="36"/>
      <c r="BT272" s="37"/>
      <c r="BU272" s="35"/>
      <c r="BV272" s="36"/>
      <c r="BW272" s="36"/>
      <c r="BX272" s="36"/>
      <c r="BY272" s="36"/>
      <c r="BZ272" s="37"/>
      <c r="CA272" s="35">
        <f t="shared" si="1"/>
        <v>60000</v>
      </c>
      <c r="CB272" s="36"/>
      <c r="CC272" s="36"/>
      <c r="CD272" s="36"/>
      <c r="CE272" s="36"/>
      <c r="CF272" s="37"/>
      <c r="CG272" s="35"/>
      <c r="CH272" s="36"/>
      <c r="CI272" s="36"/>
      <c r="CJ272" s="36"/>
      <c r="CK272" s="36"/>
      <c r="CL272" s="37"/>
      <c r="CM272" s="12"/>
    </row>
    <row r="273" spans="1:91" ht="15.6" customHeight="1" x14ac:dyDescent="0.2">
      <c r="A273" s="89" t="s">
        <v>328</v>
      </c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1"/>
      <c r="T273" s="38">
        <v>2640</v>
      </c>
      <c r="U273" s="39"/>
      <c r="V273" s="39"/>
      <c r="W273" s="39"/>
      <c r="X273" s="39"/>
      <c r="Y273" s="40"/>
      <c r="Z273" s="38">
        <v>1</v>
      </c>
      <c r="AA273" s="39"/>
      <c r="AB273" s="39"/>
      <c r="AC273" s="39"/>
      <c r="AD273" s="39"/>
      <c r="AE273" s="40"/>
      <c r="AF273" s="38"/>
      <c r="AG273" s="39"/>
      <c r="AH273" s="39"/>
      <c r="AI273" s="39"/>
      <c r="AJ273" s="40"/>
      <c r="AK273" s="38"/>
      <c r="AL273" s="39"/>
      <c r="AM273" s="39"/>
      <c r="AN273" s="39"/>
      <c r="AO273" s="40"/>
      <c r="AP273" s="38">
        <v>1</v>
      </c>
      <c r="AQ273" s="39"/>
      <c r="AR273" s="39"/>
      <c r="AS273" s="39"/>
      <c r="AT273" s="39"/>
      <c r="AU273" s="39"/>
      <c r="AV273" s="40"/>
      <c r="AW273" s="38"/>
      <c r="AX273" s="39"/>
      <c r="AY273" s="39"/>
      <c r="AZ273" s="39"/>
      <c r="BA273" s="39"/>
      <c r="BB273" s="40"/>
      <c r="BC273" s="38"/>
      <c r="BD273" s="39"/>
      <c r="BE273" s="39"/>
      <c r="BF273" s="39"/>
      <c r="BG273" s="39"/>
      <c r="BH273" s="40"/>
      <c r="BI273" s="35">
        <v>0</v>
      </c>
      <c r="BJ273" s="36"/>
      <c r="BK273" s="36"/>
      <c r="BL273" s="36"/>
      <c r="BM273" s="36"/>
      <c r="BN273" s="37"/>
      <c r="BO273" s="35"/>
      <c r="BP273" s="36"/>
      <c r="BQ273" s="36"/>
      <c r="BR273" s="36"/>
      <c r="BS273" s="36"/>
      <c r="BT273" s="37"/>
      <c r="BU273" s="35"/>
      <c r="BV273" s="36"/>
      <c r="BW273" s="36"/>
      <c r="BX273" s="36"/>
      <c r="BY273" s="36"/>
      <c r="BZ273" s="37"/>
      <c r="CA273" s="71">
        <f t="shared" ref="CA273" si="6">AP273*BI273</f>
        <v>0</v>
      </c>
      <c r="CB273" s="72"/>
      <c r="CC273" s="72"/>
      <c r="CD273" s="72"/>
      <c r="CE273" s="72"/>
      <c r="CF273" s="73"/>
      <c r="CG273" s="35"/>
      <c r="CH273" s="36"/>
      <c r="CI273" s="36"/>
      <c r="CJ273" s="36"/>
      <c r="CK273" s="36"/>
      <c r="CL273" s="37"/>
      <c r="CM273" s="12"/>
    </row>
    <row r="274" spans="1:91" ht="15.6" customHeight="1" x14ac:dyDescent="0.2">
      <c r="A274" s="89" t="s">
        <v>329</v>
      </c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1"/>
      <c r="T274" s="38">
        <v>2640</v>
      </c>
      <c r="U274" s="39"/>
      <c r="V274" s="39"/>
      <c r="W274" s="39"/>
      <c r="X274" s="39"/>
      <c r="Y274" s="40"/>
      <c r="Z274" s="38">
        <v>1</v>
      </c>
      <c r="AA274" s="39"/>
      <c r="AB274" s="39"/>
      <c r="AC274" s="39"/>
      <c r="AD274" s="39"/>
      <c r="AE274" s="40"/>
      <c r="AF274" s="38"/>
      <c r="AG274" s="39"/>
      <c r="AH274" s="39"/>
      <c r="AI274" s="39"/>
      <c r="AJ274" s="40"/>
      <c r="AK274" s="38"/>
      <c r="AL274" s="39"/>
      <c r="AM274" s="39"/>
      <c r="AN274" s="39"/>
      <c r="AO274" s="40"/>
      <c r="AP274" s="38">
        <v>1</v>
      </c>
      <c r="AQ274" s="39"/>
      <c r="AR274" s="39"/>
      <c r="AS274" s="39"/>
      <c r="AT274" s="39"/>
      <c r="AU274" s="39"/>
      <c r="AV274" s="40"/>
      <c r="AW274" s="38"/>
      <c r="AX274" s="39"/>
      <c r="AY274" s="39"/>
      <c r="AZ274" s="39"/>
      <c r="BA274" s="39"/>
      <c r="BB274" s="40"/>
      <c r="BC274" s="38"/>
      <c r="BD274" s="39"/>
      <c r="BE274" s="39"/>
      <c r="BF274" s="39"/>
      <c r="BG274" s="39"/>
      <c r="BH274" s="40"/>
      <c r="BI274" s="35">
        <v>0</v>
      </c>
      <c r="BJ274" s="36"/>
      <c r="BK274" s="36"/>
      <c r="BL274" s="36"/>
      <c r="BM274" s="36"/>
      <c r="BN274" s="37"/>
      <c r="BO274" s="35"/>
      <c r="BP274" s="36"/>
      <c r="BQ274" s="36"/>
      <c r="BR274" s="36"/>
      <c r="BS274" s="36"/>
      <c r="BT274" s="37"/>
      <c r="BU274" s="35"/>
      <c r="BV274" s="36"/>
      <c r="BW274" s="36"/>
      <c r="BX274" s="36"/>
      <c r="BY274" s="36"/>
      <c r="BZ274" s="37"/>
      <c r="CA274" s="71">
        <f t="shared" ref="CA274" si="7">AP274*BI274</f>
        <v>0</v>
      </c>
      <c r="CB274" s="72"/>
      <c r="CC274" s="72"/>
      <c r="CD274" s="72"/>
      <c r="CE274" s="72"/>
      <c r="CF274" s="73"/>
      <c r="CG274" s="35"/>
      <c r="CH274" s="36"/>
      <c r="CI274" s="36"/>
      <c r="CJ274" s="36"/>
      <c r="CK274" s="36"/>
      <c r="CL274" s="37"/>
      <c r="CM274" s="12"/>
    </row>
    <row r="275" spans="1:91" ht="15.6" customHeight="1" x14ac:dyDescent="0.2">
      <c r="A275" s="89" t="s">
        <v>283</v>
      </c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1"/>
      <c r="T275" s="38">
        <v>2640</v>
      </c>
      <c r="U275" s="39"/>
      <c r="V275" s="39"/>
      <c r="W275" s="39"/>
      <c r="X275" s="39"/>
      <c r="Y275" s="40"/>
      <c r="Z275" s="38">
        <v>1</v>
      </c>
      <c r="AA275" s="39"/>
      <c r="AB275" s="39"/>
      <c r="AC275" s="39"/>
      <c r="AD275" s="39"/>
      <c r="AE275" s="40"/>
      <c r="AF275" s="38"/>
      <c r="AG275" s="39"/>
      <c r="AH275" s="39"/>
      <c r="AI275" s="39"/>
      <c r="AJ275" s="40"/>
      <c r="AK275" s="38"/>
      <c r="AL275" s="39"/>
      <c r="AM275" s="39"/>
      <c r="AN275" s="39"/>
      <c r="AO275" s="40"/>
      <c r="AP275" s="38">
        <v>1</v>
      </c>
      <c r="AQ275" s="39"/>
      <c r="AR275" s="39"/>
      <c r="AS275" s="39"/>
      <c r="AT275" s="39"/>
      <c r="AU275" s="39"/>
      <c r="AV275" s="40"/>
      <c r="AW275" s="38"/>
      <c r="AX275" s="39"/>
      <c r="AY275" s="39"/>
      <c r="AZ275" s="39"/>
      <c r="BA275" s="39"/>
      <c r="BB275" s="40"/>
      <c r="BC275" s="38"/>
      <c r="BD275" s="39"/>
      <c r="BE275" s="39"/>
      <c r="BF275" s="39"/>
      <c r="BG275" s="39"/>
      <c r="BH275" s="40"/>
      <c r="BI275" s="35">
        <v>0</v>
      </c>
      <c r="BJ275" s="36"/>
      <c r="BK275" s="36"/>
      <c r="BL275" s="36"/>
      <c r="BM275" s="36"/>
      <c r="BN275" s="37"/>
      <c r="BO275" s="35"/>
      <c r="BP275" s="36"/>
      <c r="BQ275" s="36"/>
      <c r="BR275" s="36"/>
      <c r="BS275" s="36"/>
      <c r="BT275" s="37"/>
      <c r="BU275" s="35"/>
      <c r="BV275" s="36"/>
      <c r="BW275" s="36"/>
      <c r="BX275" s="36"/>
      <c r="BY275" s="36"/>
      <c r="BZ275" s="37"/>
      <c r="CA275" s="35">
        <f t="shared" ref="CA275:CA277" si="8">AP275*BI275</f>
        <v>0</v>
      </c>
      <c r="CB275" s="36"/>
      <c r="CC275" s="36"/>
      <c r="CD275" s="36"/>
      <c r="CE275" s="36"/>
      <c r="CF275" s="37"/>
      <c r="CG275" s="35"/>
      <c r="CH275" s="36"/>
      <c r="CI275" s="36"/>
      <c r="CJ275" s="36"/>
      <c r="CK275" s="36"/>
      <c r="CL275" s="37"/>
      <c r="CM275" s="12"/>
    </row>
    <row r="276" spans="1:91" ht="15.6" customHeight="1" x14ac:dyDescent="0.2">
      <c r="A276" s="89" t="s">
        <v>284</v>
      </c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1"/>
      <c r="T276" s="38">
        <v>2640</v>
      </c>
      <c r="U276" s="39"/>
      <c r="V276" s="39"/>
      <c r="W276" s="39"/>
      <c r="X276" s="39"/>
      <c r="Y276" s="40"/>
      <c r="Z276" s="38">
        <v>1</v>
      </c>
      <c r="AA276" s="39"/>
      <c r="AB276" s="39"/>
      <c r="AC276" s="39"/>
      <c r="AD276" s="39"/>
      <c r="AE276" s="40"/>
      <c r="AF276" s="38"/>
      <c r="AG276" s="39"/>
      <c r="AH276" s="39"/>
      <c r="AI276" s="39"/>
      <c r="AJ276" s="40"/>
      <c r="AK276" s="38"/>
      <c r="AL276" s="39"/>
      <c r="AM276" s="39"/>
      <c r="AN276" s="39"/>
      <c r="AO276" s="40"/>
      <c r="AP276" s="38">
        <v>1</v>
      </c>
      <c r="AQ276" s="39"/>
      <c r="AR276" s="39"/>
      <c r="AS276" s="39"/>
      <c r="AT276" s="39"/>
      <c r="AU276" s="39"/>
      <c r="AV276" s="40"/>
      <c r="AW276" s="38"/>
      <c r="AX276" s="39"/>
      <c r="AY276" s="39"/>
      <c r="AZ276" s="39"/>
      <c r="BA276" s="39"/>
      <c r="BB276" s="40"/>
      <c r="BC276" s="38"/>
      <c r="BD276" s="39"/>
      <c r="BE276" s="39"/>
      <c r="BF276" s="39"/>
      <c r="BG276" s="39"/>
      <c r="BH276" s="40"/>
      <c r="BI276" s="35">
        <v>0</v>
      </c>
      <c r="BJ276" s="36"/>
      <c r="BK276" s="36"/>
      <c r="BL276" s="36"/>
      <c r="BM276" s="36"/>
      <c r="BN276" s="37"/>
      <c r="BO276" s="35"/>
      <c r="BP276" s="36"/>
      <c r="BQ276" s="36"/>
      <c r="BR276" s="36"/>
      <c r="BS276" s="36"/>
      <c r="BT276" s="37"/>
      <c r="BU276" s="35"/>
      <c r="BV276" s="36"/>
      <c r="BW276" s="36"/>
      <c r="BX276" s="36"/>
      <c r="BY276" s="36"/>
      <c r="BZ276" s="37"/>
      <c r="CA276" s="35">
        <f t="shared" si="8"/>
        <v>0</v>
      </c>
      <c r="CB276" s="36"/>
      <c r="CC276" s="36"/>
      <c r="CD276" s="36"/>
      <c r="CE276" s="36"/>
      <c r="CF276" s="37"/>
      <c r="CG276" s="35"/>
      <c r="CH276" s="36"/>
      <c r="CI276" s="36"/>
      <c r="CJ276" s="36"/>
      <c r="CK276" s="36"/>
      <c r="CL276" s="37"/>
      <c r="CM276" s="12"/>
    </row>
    <row r="277" spans="1:91" ht="21.75" customHeight="1" x14ac:dyDescent="0.2">
      <c r="A277" s="89" t="s">
        <v>285</v>
      </c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1"/>
      <c r="T277" s="38">
        <v>2640</v>
      </c>
      <c r="U277" s="39"/>
      <c r="V277" s="39"/>
      <c r="W277" s="39"/>
      <c r="X277" s="39"/>
      <c r="Y277" s="40"/>
      <c r="Z277" s="38">
        <v>1</v>
      </c>
      <c r="AA277" s="39"/>
      <c r="AB277" s="39"/>
      <c r="AC277" s="39"/>
      <c r="AD277" s="39"/>
      <c r="AE277" s="40"/>
      <c r="AF277" s="38"/>
      <c r="AG277" s="39"/>
      <c r="AH277" s="39"/>
      <c r="AI277" s="39"/>
      <c r="AJ277" s="40"/>
      <c r="AK277" s="38"/>
      <c r="AL277" s="39"/>
      <c r="AM277" s="39"/>
      <c r="AN277" s="39"/>
      <c r="AO277" s="40"/>
      <c r="AP277" s="38">
        <v>1</v>
      </c>
      <c r="AQ277" s="39"/>
      <c r="AR277" s="39"/>
      <c r="AS277" s="39"/>
      <c r="AT277" s="39"/>
      <c r="AU277" s="39"/>
      <c r="AV277" s="40"/>
      <c r="AW277" s="38"/>
      <c r="AX277" s="39"/>
      <c r="AY277" s="39"/>
      <c r="AZ277" s="39"/>
      <c r="BA277" s="39"/>
      <c r="BB277" s="40"/>
      <c r="BC277" s="38"/>
      <c r="BD277" s="39"/>
      <c r="BE277" s="39"/>
      <c r="BF277" s="39"/>
      <c r="BG277" s="39"/>
      <c r="BH277" s="40"/>
      <c r="BI277" s="35">
        <v>0</v>
      </c>
      <c r="BJ277" s="36"/>
      <c r="BK277" s="36"/>
      <c r="BL277" s="36"/>
      <c r="BM277" s="36"/>
      <c r="BN277" s="37"/>
      <c r="BO277" s="35"/>
      <c r="BP277" s="36"/>
      <c r="BQ277" s="36"/>
      <c r="BR277" s="36"/>
      <c r="BS277" s="36"/>
      <c r="BT277" s="37"/>
      <c r="BU277" s="35"/>
      <c r="BV277" s="36"/>
      <c r="BW277" s="36"/>
      <c r="BX277" s="36"/>
      <c r="BY277" s="36"/>
      <c r="BZ277" s="37"/>
      <c r="CA277" s="35">
        <f t="shared" si="8"/>
        <v>0</v>
      </c>
      <c r="CB277" s="36"/>
      <c r="CC277" s="36"/>
      <c r="CD277" s="36"/>
      <c r="CE277" s="36"/>
      <c r="CF277" s="37"/>
      <c r="CG277" s="35"/>
      <c r="CH277" s="36"/>
      <c r="CI277" s="36"/>
      <c r="CJ277" s="36"/>
      <c r="CK277" s="36"/>
      <c r="CL277" s="37"/>
      <c r="CM277" s="12"/>
    </row>
    <row r="278" spans="1:91" ht="15.6" customHeight="1" x14ac:dyDescent="0.2">
      <c r="A278" s="92" t="s">
        <v>27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4"/>
      <c r="T278" s="143"/>
      <c r="U278" s="144"/>
      <c r="V278" s="144"/>
      <c r="W278" s="144"/>
      <c r="X278" s="144"/>
      <c r="Y278" s="145"/>
      <c r="Z278" s="119" t="s">
        <v>24</v>
      </c>
      <c r="AA278" s="120"/>
      <c r="AB278" s="120"/>
      <c r="AC278" s="120"/>
      <c r="AD278" s="120"/>
      <c r="AE278" s="121"/>
      <c r="AF278" s="119" t="s">
        <v>24</v>
      </c>
      <c r="AG278" s="120"/>
      <c r="AH278" s="120"/>
      <c r="AI278" s="120"/>
      <c r="AJ278" s="121"/>
      <c r="AK278" s="119" t="s">
        <v>24</v>
      </c>
      <c r="AL278" s="120"/>
      <c r="AM278" s="120"/>
      <c r="AN278" s="120"/>
      <c r="AO278" s="121"/>
      <c r="AP278" s="119" t="s">
        <v>24</v>
      </c>
      <c r="AQ278" s="120"/>
      <c r="AR278" s="120"/>
      <c r="AS278" s="120"/>
      <c r="AT278" s="120"/>
      <c r="AU278" s="120"/>
      <c r="AV278" s="121"/>
      <c r="AW278" s="119" t="s">
        <v>24</v>
      </c>
      <c r="AX278" s="120"/>
      <c r="AY278" s="120"/>
      <c r="AZ278" s="120"/>
      <c r="BA278" s="120"/>
      <c r="BB278" s="121"/>
      <c r="BC278" s="119" t="s">
        <v>24</v>
      </c>
      <c r="BD278" s="120"/>
      <c r="BE278" s="120"/>
      <c r="BF278" s="120"/>
      <c r="BG278" s="120"/>
      <c r="BH278" s="121"/>
      <c r="BI278" s="119" t="s">
        <v>24</v>
      </c>
      <c r="BJ278" s="120"/>
      <c r="BK278" s="120"/>
      <c r="BL278" s="120"/>
      <c r="BM278" s="120"/>
      <c r="BN278" s="121"/>
      <c r="BO278" s="119" t="s">
        <v>24</v>
      </c>
      <c r="BP278" s="120"/>
      <c r="BQ278" s="120"/>
      <c r="BR278" s="120"/>
      <c r="BS278" s="120"/>
      <c r="BT278" s="121"/>
      <c r="BU278" s="119" t="s">
        <v>24</v>
      </c>
      <c r="BV278" s="120"/>
      <c r="BW278" s="120"/>
      <c r="BX278" s="120"/>
      <c r="BY278" s="120"/>
      <c r="BZ278" s="121"/>
      <c r="CA278" s="146">
        <f>SUM(CA252:CF277)</f>
        <v>1612961.34</v>
      </c>
      <c r="CB278" s="147"/>
      <c r="CC278" s="147"/>
      <c r="CD278" s="147"/>
      <c r="CE278" s="147"/>
      <c r="CF278" s="148"/>
      <c r="CG278" s="146">
        <f>SUM(CG252:CL277)</f>
        <v>165698</v>
      </c>
      <c r="CH278" s="147"/>
      <c r="CI278" s="147"/>
      <c r="CJ278" s="147"/>
      <c r="CK278" s="147"/>
      <c r="CL278" s="148"/>
      <c r="CM278" s="13">
        <f>SUM(CM252:CM277)</f>
        <v>0</v>
      </c>
    </row>
    <row r="279" spans="1:91" ht="26.1" customHeight="1" x14ac:dyDescent="0.2">
      <c r="A279" s="194" t="s">
        <v>172</v>
      </c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4"/>
      <c r="BA279" s="194"/>
      <c r="BB279" s="194"/>
      <c r="BC279" s="194"/>
      <c r="BD279" s="194"/>
      <c r="BE279" s="194"/>
      <c r="BF279" s="194"/>
      <c r="BG279" s="194"/>
      <c r="BH279" s="194"/>
      <c r="BI279" s="194"/>
      <c r="BJ279" s="194"/>
      <c r="BK279" s="194"/>
      <c r="BL279" s="194"/>
      <c r="BM279" s="194"/>
      <c r="BN279" s="194"/>
      <c r="BO279" s="194"/>
      <c r="BP279" s="194"/>
      <c r="BQ279" s="194"/>
      <c r="BR279" s="194"/>
      <c r="BS279" s="194"/>
      <c r="BT279" s="194"/>
      <c r="BU279" s="194"/>
      <c r="BV279" s="194"/>
      <c r="BW279" s="194"/>
      <c r="BX279" s="194"/>
      <c r="BY279" s="194"/>
      <c r="BZ279" s="194"/>
      <c r="CA279" s="194"/>
      <c r="CB279" s="194"/>
      <c r="CC279" s="194"/>
      <c r="CD279" s="194"/>
      <c r="CE279" s="194"/>
      <c r="CF279" s="194"/>
      <c r="CG279" s="194"/>
      <c r="CH279" s="194"/>
      <c r="CI279" s="194"/>
      <c r="CJ279" s="194"/>
      <c r="CK279" s="194"/>
      <c r="CL279" s="194"/>
      <c r="CM279" s="194"/>
    </row>
    <row r="280" spans="1:91" ht="17.100000000000001" customHeight="1" x14ac:dyDescent="0.2">
      <c r="A280" s="98" t="s">
        <v>38</v>
      </c>
      <c r="B280" s="99"/>
      <c r="C280" s="99"/>
      <c r="D280" s="99"/>
      <c r="E280" s="99"/>
      <c r="F280" s="99"/>
      <c r="G280" s="99"/>
      <c r="H280" s="99"/>
      <c r="I280" s="100"/>
      <c r="J280" s="219" t="s">
        <v>39</v>
      </c>
      <c r="K280" s="264"/>
      <c r="L280" s="265"/>
      <c r="M280" s="98" t="s">
        <v>173</v>
      </c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100"/>
      <c r="AM280" s="195" t="s">
        <v>174</v>
      </c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196"/>
      <c r="BG280" s="196"/>
      <c r="BH280" s="196"/>
      <c r="BI280" s="196"/>
      <c r="BJ280" s="196"/>
      <c r="BK280" s="196"/>
      <c r="BL280" s="196"/>
      <c r="BM280" s="196"/>
      <c r="BN280" s="196"/>
      <c r="BO280" s="196"/>
      <c r="BP280" s="197"/>
      <c r="BQ280" s="219" t="s">
        <v>3</v>
      </c>
      <c r="BR280" s="264"/>
      <c r="BS280" s="264"/>
      <c r="BT280" s="264"/>
      <c r="BU280" s="264"/>
      <c r="BV280" s="264"/>
      <c r="BW280" s="264"/>
      <c r="BX280" s="264"/>
      <c r="BY280" s="264"/>
      <c r="BZ280" s="264"/>
      <c r="CA280" s="264"/>
      <c r="CB280" s="264"/>
      <c r="CC280" s="264"/>
      <c r="CD280" s="264"/>
      <c r="CE280" s="264"/>
      <c r="CF280" s="264"/>
      <c r="CG280" s="264"/>
      <c r="CH280" s="264"/>
      <c r="CI280" s="264"/>
      <c r="CJ280" s="264"/>
      <c r="CK280" s="264"/>
      <c r="CL280" s="264"/>
      <c r="CM280" s="264"/>
    </row>
    <row r="281" spans="1:91" ht="12" customHeight="1" x14ac:dyDescent="0.2">
      <c r="A281" s="385" t="s">
        <v>175</v>
      </c>
      <c r="B281" s="386"/>
      <c r="C281" s="386"/>
      <c r="D281" s="386"/>
      <c r="E281" s="386"/>
      <c r="F281" s="386"/>
      <c r="G281" s="386"/>
      <c r="H281" s="386"/>
      <c r="I281" s="387"/>
      <c r="J281" s="231" t="s">
        <v>44</v>
      </c>
      <c r="K281" s="232"/>
      <c r="L281" s="233"/>
      <c r="M281" s="198" t="s">
        <v>176</v>
      </c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200"/>
      <c r="AM281" s="201" t="s">
        <v>177</v>
      </c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02"/>
      <c r="BN281" s="202"/>
      <c r="BO281" s="202"/>
      <c r="BP281" s="203"/>
      <c r="BQ281" s="234" t="s">
        <v>178</v>
      </c>
      <c r="BR281" s="235"/>
      <c r="BS281" s="235"/>
      <c r="BT281" s="235"/>
      <c r="BU281" s="235"/>
      <c r="BV281" s="235"/>
      <c r="BW281" s="235"/>
      <c r="BX281" s="235"/>
      <c r="BY281" s="235"/>
      <c r="BZ281" s="235"/>
      <c r="CA281" s="235"/>
      <c r="CB281" s="235"/>
      <c r="CC281" s="235"/>
      <c r="CD281" s="235"/>
      <c r="CE281" s="235"/>
      <c r="CF281" s="235"/>
      <c r="CG281" s="235"/>
      <c r="CH281" s="235"/>
      <c r="CI281" s="235"/>
      <c r="CJ281" s="235"/>
      <c r="CK281" s="235"/>
      <c r="CL281" s="235"/>
      <c r="CM281" s="235"/>
    </row>
    <row r="282" spans="1:91" ht="14.1" customHeight="1" x14ac:dyDescent="0.2">
      <c r="A282" s="228"/>
      <c r="B282" s="229"/>
      <c r="C282" s="229"/>
      <c r="D282" s="229"/>
      <c r="E282" s="229"/>
      <c r="F282" s="229"/>
      <c r="G282" s="229"/>
      <c r="H282" s="229"/>
      <c r="I282" s="230"/>
      <c r="J282" s="228"/>
      <c r="K282" s="229"/>
      <c r="L282" s="230"/>
      <c r="M282" s="243" t="s">
        <v>48</v>
      </c>
      <c r="N282" s="244"/>
      <c r="O282" s="244"/>
      <c r="P282" s="244"/>
      <c r="Q282" s="244"/>
      <c r="R282" s="244"/>
      <c r="S282" s="244"/>
      <c r="T282" s="244"/>
      <c r="U282" s="245"/>
      <c r="V282" s="243" t="s">
        <v>48</v>
      </c>
      <c r="W282" s="244"/>
      <c r="X282" s="244"/>
      <c r="Y282" s="244"/>
      <c r="Z282" s="244"/>
      <c r="AA282" s="244"/>
      <c r="AB282" s="244"/>
      <c r="AC282" s="244"/>
      <c r="AD282" s="245"/>
      <c r="AE282" s="243" t="s">
        <v>48</v>
      </c>
      <c r="AF282" s="244"/>
      <c r="AG282" s="244"/>
      <c r="AH282" s="244"/>
      <c r="AI282" s="244"/>
      <c r="AJ282" s="244"/>
      <c r="AK282" s="244"/>
      <c r="AL282" s="245"/>
      <c r="AM282" s="243" t="s">
        <v>48</v>
      </c>
      <c r="AN282" s="244"/>
      <c r="AO282" s="244"/>
      <c r="AP282" s="244"/>
      <c r="AQ282" s="244"/>
      <c r="AR282" s="244"/>
      <c r="AS282" s="244"/>
      <c r="AT282" s="244"/>
      <c r="AU282" s="244"/>
      <c r="AV282" s="244"/>
      <c r="AW282" s="245"/>
      <c r="AX282" s="243" t="s">
        <v>48</v>
      </c>
      <c r="AY282" s="244"/>
      <c r="AZ282" s="244"/>
      <c r="BA282" s="244"/>
      <c r="BB282" s="244"/>
      <c r="BC282" s="244"/>
      <c r="BD282" s="244"/>
      <c r="BE282" s="244"/>
      <c r="BF282" s="245"/>
      <c r="BG282" s="243" t="s">
        <v>48</v>
      </c>
      <c r="BH282" s="244"/>
      <c r="BI282" s="244"/>
      <c r="BJ282" s="244"/>
      <c r="BK282" s="244"/>
      <c r="BL282" s="244"/>
      <c r="BM282" s="244"/>
      <c r="BN282" s="244"/>
      <c r="BO282" s="244"/>
      <c r="BP282" s="245"/>
      <c r="BQ282" s="243" t="s">
        <v>48</v>
      </c>
      <c r="BR282" s="244"/>
      <c r="BS282" s="244"/>
      <c r="BT282" s="244"/>
      <c r="BU282" s="244"/>
      <c r="BV282" s="244"/>
      <c r="BW282" s="244"/>
      <c r="BX282" s="244"/>
      <c r="BY282" s="244"/>
      <c r="BZ282" s="245"/>
      <c r="CA282" s="243" t="s">
        <v>48</v>
      </c>
      <c r="CB282" s="244"/>
      <c r="CC282" s="244"/>
      <c r="CD282" s="244"/>
      <c r="CE282" s="244"/>
      <c r="CF282" s="244"/>
      <c r="CG282" s="244"/>
      <c r="CH282" s="244"/>
      <c r="CI282" s="245"/>
      <c r="CJ282" s="243" t="s">
        <v>48</v>
      </c>
      <c r="CK282" s="244"/>
      <c r="CL282" s="244"/>
      <c r="CM282" s="244"/>
    </row>
    <row r="283" spans="1:91" ht="14.1" customHeight="1" x14ac:dyDescent="0.2">
      <c r="A283" s="228"/>
      <c r="B283" s="229"/>
      <c r="C283" s="229"/>
      <c r="D283" s="229"/>
      <c r="E283" s="229"/>
      <c r="F283" s="229"/>
      <c r="G283" s="229"/>
      <c r="H283" s="229"/>
      <c r="I283" s="230"/>
      <c r="J283" s="228"/>
      <c r="K283" s="229"/>
      <c r="L283" s="230"/>
      <c r="M283" s="161" t="s">
        <v>49</v>
      </c>
      <c r="N283" s="162"/>
      <c r="O283" s="162"/>
      <c r="P283" s="162"/>
      <c r="Q283" s="162"/>
      <c r="R283" s="162"/>
      <c r="S283" s="162"/>
      <c r="T283" s="162"/>
      <c r="U283" s="163"/>
      <c r="V283" s="161" t="s">
        <v>50</v>
      </c>
      <c r="W283" s="162"/>
      <c r="X283" s="162"/>
      <c r="Y283" s="162"/>
      <c r="Z283" s="162"/>
      <c r="AA283" s="162"/>
      <c r="AB283" s="162"/>
      <c r="AC283" s="162"/>
      <c r="AD283" s="163"/>
      <c r="AE283" s="161" t="s">
        <v>51</v>
      </c>
      <c r="AF283" s="162"/>
      <c r="AG283" s="162"/>
      <c r="AH283" s="162"/>
      <c r="AI283" s="162"/>
      <c r="AJ283" s="162"/>
      <c r="AK283" s="162"/>
      <c r="AL283" s="163"/>
      <c r="AM283" s="161" t="s">
        <v>49</v>
      </c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3"/>
      <c r="AX283" s="161" t="s">
        <v>50</v>
      </c>
      <c r="AY283" s="162"/>
      <c r="AZ283" s="162"/>
      <c r="BA283" s="162"/>
      <c r="BB283" s="162"/>
      <c r="BC283" s="162"/>
      <c r="BD283" s="162"/>
      <c r="BE283" s="162"/>
      <c r="BF283" s="163"/>
      <c r="BG283" s="161" t="s">
        <v>51</v>
      </c>
      <c r="BH283" s="162"/>
      <c r="BI283" s="162"/>
      <c r="BJ283" s="162"/>
      <c r="BK283" s="162"/>
      <c r="BL283" s="162"/>
      <c r="BM283" s="162"/>
      <c r="BN283" s="162"/>
      <c r="BO283" s="162"/>
      <c r="BP283" s="163"/>
      <c r="BQ283" s="161" t="s">
        <v>49</v>
      </c>
      <c r="BR283" s="162"/>
      <c r="BS283" s="162"/>
      <c r="BT283" s="162"/>
      <c r="BU283" s="162"/>
      <c r="BV283" s="162"/>
      <c r="BW283" s="162"/>
      <c r="BX283" s="162"/>
      <c r="BY283" s="162"/>
      <c r="BZ283" s="163"/>
      <c r="CA283" s="161" t="s">
        <v>50</v>
      </c>
      <c r="CB283" s="162"/>
      <c r="CC283" s="162"/>
      <c r="CD283" s="162"/>
      <c r="CE283" s="162"/>
      <c r="CF283" s="162"/>
      <c r="CG283" s="162"/>
      <c r="CH283" s="162"/>
      <c r="CI283" s="163"/>
      <c r="CJ283" s="161" t="s">
        <v>51</v>
      </c>
      <c r="CK283" s="162"/>
      <c r="CL283" s="162"/>
      <c r="CM283" s="162"/>
    </row>
    <row r="284" spans="1:91" ht="14.1" customHeight="1" x14ac:dyDescent="0.2">
      <c r="A284" s="228"/>
      <c r="B284" s="229"/>
      <c r="C284" s="229"/>
      <c r="D284" s="229"/>
      <c r="E284" s="229"/>
      <c r="F284" s="229"/>
      <c r="G284" s="229"/>
      <c r="H284" s="229"/>
      <c r="I284" s="230"/>
      <c r="J284" s="228"/>
      <c r="K284" s="229"/>
      <c r="L284" s="230"/>
      <c r="M284" s="164" t="s">
        <v>52</v>
      </c>
      <c r="N284" s="165"/>
      <c r="O284" s="165"/>
      <c r="P284" s="165"/>
      <c r="Q284" s="165"/>
      <c r="R284" s="165"/>
      <c r="S284" s="165"/>
      <c r="T284" s="165"/>
      <c r="U284" s="166"/>
      <c r="V284" s="161" t="s">
        <v>53</v>
      </c>
      <c r="W284" s="162"/>
      <c r="X284" s="162"/>
      <c r="Y284" s="162"/>
      <c r="Z284" s="162"/>
      <c r="AA284" s="162"/>
      <c r="AB284" s="162"/>
      <c r="AC284" s="162"/>
      <c r="AD284" s="163"/>
      <c r="AE284" s="161" t="s">
        <v>53</v>
      </c>
      <c r="AF284" s="162"/>
      <c r="AG284" s="162"/>
      <c r="AH284" s="162"/>
      <c r="AI284" s="162"/>
      <c r="AJ284" s="162"/>
      <c r="AK284" s="162"/>
      <c r="AL284" s="163"/>
      <c r="AM284" s="164" t="s">
        <v>52</v>
      </c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6"/>
      <c r="AX284" s="161" t="s">
        <v>53</v>
      </c>
      <c r="AY284" s="162"/>
      <c r="AZ284" s="162"/>
      <c r="BA284" s="162"/>
      <c r="BB284" s="162"/>
      <c r="BC284" s="162"/>
      <c r="BD284" s="162"/>
      <c r="BE284" s="162"/>
      <c r="BF284" s="163"/>
      <c r="BG284" s="161" t="s">
        <v>53</v>
      </c>
      <c r="BH284" s="162"/>
      <c r="BI284" s="162"/>
      <c r="BJ284" s="162"/>
      <c r="BK284" s="162"/>
      <c r="BL284" s="162"/>
      <c r="BM284" s="162"/>
      <c r="BN284" s="162"/>
      <c r="BO284" s="162"/>
      <c r="BP284" s="163"/>
      <c r="BQ284" s="164" t="s">
        <v>52</v>
      </c>
      <c r="BR284" s="165"/>
      <c r="BS284" s="165"/>
      <c r="BT284" s="165"/>
      <c r="BU284" s="165"/>
      <c r="BV284" s="165"/>
      <c r="BW284" s="165"/>
      <c r="BX284" s="165"/>
      <c r="BY284" s="165"/>
      <c r="BZ284" s="166"/>
      <c r="CA284" s="161" t="s">
        <v>53</v>
      </c>
      <c r="CB284" s="162"/>
      <c r="CC284" s="162"/>
      <c r="CD284" s="162"/>
      <c r="CE284" s="162"/>
      <c r="CF284" s="162"/>
      <c r="CG284" s="162"/>
      <c r="CH284" s="162"/>
      <c r="CI284" s="163"/>
      <c r="CJ284" s="161" t="s">
        <v>53</v>
      </c>
      <c r="CK284" s="162"/>
      <c r="CL284" s="162"/>
      <c r="CM284" s="162"/>
    </row>
    <row r="285" spans="1:91" ht="14.1" customHeight="1" x14ac:dyDescent="0.2">
      <c r="A285" s="222"/>
      <c r="B285" s="223"/>
      <c r="C285" s="223"/>
      <c r="D285" s="223"/>
      <c r="E285" s="223"/>
      <c r="F285" s="223"/>
      <c r="G285" s="223"/>
      <c r="H285" s="223"/>
      <c r="I285" s="224"/>
      <c r="J285" s="222"/>
      <c r="K285" s="223"/>
      <c r="L285" s="224"/>
      <c r="M285" s="225" t="s">
        <v>54</v>
      </c>
      <c r="N285" s="226"/>
      <c r="O285" s="226"/>
      <c r="P285" s="226"/>
      <c r="Q285" s="226"/>
      <c r="R285" s="226"/>
      <c r="S285" s="226"/>
      <c r="T285" s="226"/>
      <c r="U285" s="227"/>
      <c r="V285" s="198" t="s">
        <v>55</v>
      </c>
      <c r="W285" s="199"/>
      <c r="X285" s="199"/>
      <c r="Y285" s="199"/>
      <c r="Z285" s="199"/>
      <c r="AA285" s="199"/>
      <c r="AB285" s="199"/>
      <c r="AC285" s="199"/>
      <c r="AD285" s="200"/>
      <c r="AE285" s="198" t="s">
        <v>55</v>
      </c>
      <c r="AF285" s="199"/>
      <c r="AG285" s="199"/>
      <c r="AH285" s="199"/>
      <c r="AI285" s="199"/>
      <c r="AJ285" s="199"/>
      <c r="AK285" s="199"/>
      <c r="AL285" s="200"/>
      <c r="AM285" s="225" t="s">
        <v>54</v>
      </c>
      <c r="AN285" s="226"/>
      <c r="AO285" s="226"/>
      <c r="AP285" s="226"/>
      <c r="AQ285" s="226"/>
      <c r="AR285" s="226"/>
      <c r="AS285" s="226"/>
      <c r="AT285" s="226"/>
      <c r="AU285" s="226"/>
      <c r="AV285" s="226"/>
      <c r="AW285" s="227"/>
      <c r="AX285" s="198" t="s">
        <v>55</v>
      </c>
      <c r="AY285" s="199"/>
      <c r="AZ285" s="199"/>
      <c r="BA285" s="199"/>
      <c r="BB285" s="199"/>
      <c r="BC285" s="199"/>
      <c r="BD285" s="199"/>
      <c r="BE285" s="199"/>
      <c r="BF285" s="200"/>
      <c r="BG285" s="198" t="s">
        <v>55</v>
      </c>
      <c r="BH285" s="199"/>
      <c r="BI285" s="199"/>
      <c r="BJ285" s="199"/>
      <c r="BK285" s="199"/>
      <c r="BL285" s="199"/>
      <c r="BM285" s="199"/>
      <c r="BN285" s="199"/>
      <c r="BO285" s="199"/>
      <c r="BP285" s="200"/>
      <c r="BQ285" s="225" t="s">
        <v>54</v>
      </c>
      <c r="BR285" s="226"/>
      <c r="BS285" s="226"/>
      <c r="BT285" s="226"/>
      <c r="BU285" s="226"/>
      <c r="BV285" s="226"/>
      <c r="BW285" s="226"/>
      <c r="BX285" s="226"/>
      <c r="BY285" s="226"/>
      <c r="BZ285" s="227"/>
      <c r="CA285" s="198" t="s">
        <v>55</v>
      </c>
      <c r="CB285" s="199"/>
      <c r="CC285" s="199"/>
      <c r="CD285" s="199"/>
      <c r="CE285" s="199"/>
      <c r="CF285" s="199"/>
      <c r="CG285" s="199"/>
      <c r="CH285" s="199"/>
      <c r="CI285" s="200"/>
      <c r="CJ285" s="198" t="s">
        <v>55</v>
      </c>
      <c r="CK285" s="199"/>
      <c r="CL285" s="199"/>
      <c r="CM285" s="199"/>
    </row>
    <row r="286" spans="1:91" ht="13.5" customHeight="1" x14ac:dyDescent="0.2">
      <c r="A286" s="32"/>
      <c r="B286" s="33"/>
      <c r="C286" s="33"/>
      <c r="D286" s="33"/>
      <c r="E286" s="33"/>
      <c r="F286" s="33"/>
      <c r="G286" s="33"/>
      <c r="H286" s="33"/>
      <c r="I286" s="34"/>
      <c r="J286" s="32"/>
      <c r="K286" s="33"/>
      <c r="L286" s="34"/>
      <c r="M286" s="32"/>
      <c r="N286" s="33"/>
      <c r="O286" s="33"/>
      <c r="P286" s="33"/>
      <c r="Q286" s="33"/>
      <c r="R286" s="33"/>
      <c r="S286" s="33"/>
      <c r="T286" s="33"/>
      <c r="U286" s="34"/>
      <c r="V286" s="32"/>
      <c r="W286" s="33"/>
      <c r="X286" s="33"/>
      <c r="Y286" s="33"/>
      <c r="Z286" s="33"/>
      <c r="AA286" s="33"/>
      <c r="AB286" s="33"/>
      <c r="AC286" s="33"/>
      <c r="AD286" s="34"/>
      <c r="AE286" s="32"/>
      <c r="AF286" s="33"/>
      <c r="AG286" s="33"/>
      <c r="AH286" s="33"/>
      <c r="AI286" s="33"/>
      <c r="AJ286" s="33"/>
      <c r="AK286" s="33"/>
      <c r="AL286" s="34"/>
      <c r="AM286" s="32"/>
      <c r="AN286" s="33"/>
      <c r="AO286" s="33"/>
      <c r="AP286" s="33"/>
      <c r="AQ286" s="33"/>
      <c r="AR286" s="33"/>
      <c r="AS286" s="33"/>
      <c r="AT286" s="33"/>
      <c r="AU286" s="33"/>
      <c r="AV286" s="33"/>
      <c r="AW286" s="34"/>
      <c r="AX286" s="32"/>
      <c r="AY286" s="33"/>
      <c r="AZ286" s="33"/>
      <c r="BA286" s="33"/>
      <c r="BB286" s="33"/>
      <c r="BC286" s="33"/>
      <c r="BD286" s="33"/>
      <c r="BE286" s="33"/>
      <c r="BF286" s="34"/>
      <c r="BG286" s="32"/>
      <c r="BH286" s="33"/>
      <c r="BI286" s="33"/>
      <c r="BJ286" s="33"/>
      <c r="BK286" s="33"/>
      <c r="BL286" s="33"/>
      <c r="BM286" s="33"/>
      <c r="BN286" s="33"/>
      <c r="BO286" s="33"/>
      <c r="BP286" s="34"/>
      <c r="BQ286" s="32"/>
      <c r="BR286" s="33"/>
      <c r="BS286" s="33"/>
      <c r="BT286" s="33"/>
      <c r="BU286" s="33"/>
      <c r="BV286" s="33"/>
      <c r="BW286" s="33"/>
      <c r="BX286" s="33"/>
      <c r="BY286" s="33"/>
      <c r="BZ286" s="34"/>
      <c r="CA286" s="32"/>
      <c r="CB286" s="33"/>
      <c r="CC286" s="33"/>
      <c r="CD286" s="33"/>
      <c r="CE286" s="33"/>
      <c r="CF286" s="33"/>
      <c r="CG286" s="33"/>
      <c r="CH286" s="33"/>
      <c r="CI286" s="34"/>
      <c r="CJ286" s="32"/>
      <c r="CK286" s="33"/>
      <c r="CL286" s="33"/>
      <c r="CM286" s="33"/>
    </row>
    <row r="287" spans="1:91" ht="13.5" customHeight="1" x14ac:dyDescent="0.2">
      <c r="A287" s="32"/>
      <c r="B287" s="33"/>
      <c r="C287" s="33"/>
      <c r="D287" s="33"/>
      <c r="E287" s="33"/>
      <c r="F287" s="33"/>
      <c r="G287" s="33"/>
      <c r="H287" s="33"/>
      <c r="I287" s="34"/>
      <c r="J287" s="32"/>
      <c r="K287" s="33"/>
      <c r="L287" s="34"/>
      <c r="M287" s="32"/>
      <c r="N287" s="33"/>
      <c r="O287" s="33"/>
      <c r="P287" s="33"/>
      <c r="Q287" s="33"/>
      <c r="R287" s="33"/>
      <c r="S287" s="33"/>
      <c r="T287" s="33"/>
      <c r="U287" s="34"/>
      <c r="V287" s="32"/>
      <c r="W287" s="33"/>
      <c r="X287" s="33"/>
      <c r="Y287" s="33"/>
      <c r="Z287" s="33"/>
      <c r="AA287" s="33"/>
      <c r="AB287" s="33"/>
      <c r="AC287" s="33"/>
      <c r="AD287" s="34"/>
      <c r="AE287" s="32"/>
      <c r="AF287" s="33"/>
      <c r="AG287" s="33"/>
      <c r="AH287" s="33"/>
      <c r="AI287" s="33"/>
      <c r="AJ287" s="33"/>
      <c r="AK287" s="33"/>
      <c r="AL287" s="34"/>
      <c r="AM287" s="32"/>
      <c r="AN287" s="33"/>
      <c r="AO287" s="33"/>
      <c r="AP287" s="33"/>
      <c r="AQ287" s="33"/>
      <c r="AR287" s="33"/>
      <c r="AS287" s="33"/>
      <c r="AT287" s="33"/>
      <c r="AU287" s="33"/>
      <c r="AV287" s="33"/>
      <c r="AW287" s="34"/>
      <c r="AX287" s="32"/>
      <c r="AY287" s="33"/>
      <c r="AZ287" s="33"/>
      <c r="BA287" s="33"/>
      <c r="BB287" s="33"/>
      <c r="BC287" s="33"/>
      <c r="BD287" s="33"/>
      <c r="BE287" s="33"/>
      <c r="BF287" s="34"/>
      <c r="BG287" s="32"/>
      <c r="BH287" s="33"/>
      <c r="BI287" s="33"/>
      <c r="BJ287" s="33"/>
      <c r="BK287" s="33"/>
      <c r="BL287" s="33"/>
      <c r="BM287" s="33"/>
      <c r="BN287" s="33"/>
      <c r="BO287" s="33"/>
      <c r="BP287" s="34"/>
      <c r="BQ287" s="32"/>
      <c r="BR287" s="33"/>
      <c r="BS287" s="33"/>
      <c r="BT287" s="33"/>
      <c r="BU287" s="33"/>
      <c r="BV287" s="33"/>
      <c r="BW287" s="33"/>
      <c r="BX287" s="33"/>
      <c r="BY287" s="33"/>
      <c r="BZ287" s="34"/>
      <c r="CA287" s="32"/>
      <c r="CB287" s="33"/>
      <c r="CC287" s="33"/>
      <c r="CD287" s="33"/>
      <c r="CE287" s="33"/>
      <c r="CF287" s="33"/>
      <c r="CG287" s="33"/>
      <c r="CH287" s="33"/>
      <c r="CI287" s="34"/>
      <c r="CJ287" s="32"/>
      <c r="CK287" s="33"/>
      <c r="CL287" s="33"/>
      <c r="CM287" s="33"/>
    </row>
    <row r="288" spans="1:91" ht="13.5" customHeight="1" x14ac:dyDescent="0.2">
      <c r="A288" s="92" t="s">
        <v>27</v>
      </c>
      <c r="B288" s="93"/>
      <c r="C288" s="93"/>
      <c r="D288" s="93"/>
      <c r="E288" s="93"/>
      <c r="F288" s="93"/>
      <c r="G288" s="93"/>
      <c r="H288" s="93"/>
      <c r="I288" s="94"/>
      <c r="J288" s="46"/>
      <c r="K288" s="138"/>
      <c r="L288" s="139"/>
      <c r="M288" s="119" t="s">
        <v>24</v>
      </c>
      <c r="N288" s="120"/>
      <c r="O288" s="120"/>
      <c r="P288" s="120"/>
      <c r="Q288" s="120"/>
      <c r="R288" s="120"/>
      <c r="S288" s="120"/>
      <c r="T288" s="120"/>
      <c r="U288" s="121"/>
      <c r="V288" s="119" t="s">
        <v>24</v>
      </c>
      <c r="W288" s="120"/>
      <c r="X288" s="120"/>
      <c r="Y288" s="120"/>
      <c r="Z288" s="120"/>
      <c r="AA288" s="120"/>
      <c r="AB288" s="120"/>
      <c r="AC288" s="120"/>
      <c r="AD288" s="121"/>
      <c r="AE288" s="119" t="s">
        <v>24</v>
      </c>
      <c r="AF288" s="120"/>
      <c r="AG288" s="120"/>
      <c r="AH288" s="120"/>
      <c r="AI288" s="120"/>
      <c r="AJ288" s="120"/>
      <c r="AK288" s="120"/>
      <c r="AL288" s="121"/>
      <c r="AM288" s="119" t="s">
        <v>24</v>
      </c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1"/>
      <c r="AX288" s="119" t="s">
        <v>24</v>
      </c>
      <c r="AY288" s="120"/>
      <c r="AZ288" s="120"/>
      <c r="BA288" s="120"/>
      <c r="BB288" s="120"/>
      <c r="BC288" s="120"/>
      <c r="BD288" s="120"/>
      <c r="BE288" s="120"/>
      <c r="BF288" s="121"/>
      <c r="BG288" s="119" t="s">
        <v>24</v>
      </c>
      <c r="BH288" s="120"/>
      <c r="BI288" s="120"/>
      <c r="BJ288" s="120"/>
      <c r="BK288" s="120"/>
      <c r="BL288" s="120"/>
      <c r="BM288" s="120"/>
      <c r="BN288" s="120"/>
      <c r="BO288" s="120"/>
      <c r="BP288" s="121"/>
      <c r="BQ288" s="46"/>
      <c r="BR288" s="138"/>
      <c r="BS288" s="138"/>
      <c r="BT288" s="138"/>
      <c r="BU288" s="138"/>
      <c r="BV288" s="138"/>
      <c r="BW288" s="138"/>
      <c r="BX288" s="138"/>
      <c r="BY288" s="138"/>
      <c r="BZ288" s="139"/>
      <c r="CA288" s="46"/>
      <c r="CB288" s="138"/>
      <c r="CC288" s="138"/>
      <c r="CD288" s="138"/>
      <c r="CE288" s="138"/>
      <c r="CF288" s="138"/>
      <c r="CG288" s="138"/>
      <c r="CH288" s="138"/>
      <c r="CI288" s="139"/>
      <c r="CJ288" s="46"/>
      <c r="CK288" s="138"/>
      <c r="CL288" s="138"/>
      <c r="CM288" s="138"/>
    </row>
    <row r="289" spans="1:91" ht="27" customHeight="1" x14ac:dyDescent="0.2">
      <c r="A289" s="194" t="s">
        <v>179</v>
      </c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  <c r="BM289" s="194"/>
      <c r="BN289" s="194"/>
      <c r="BO289" s="194"/>
      <c r="BP289" s="194"/>
      <c r="BQ289" s="194"/>
      <c r="BR289" s="194"/>
      <c r="BS289" s="194"/>
      <c r="BT289" s="194"/>
      <c r="BU289" s="194"/>
      <c r="BV289" s="194"/>
      <c r="BW289" s="194"/>
      <c r="BX289" s="194"/>
      <c r="BY289" s="194"/>
      <c r="BZ289" s="194"/>
      <c r="CA289" s="194"/>
      <c r="CB289" s="194"/>
      <c r="CC289" s="194"/>
      <c r="CD289" s="194"/>
      <c r="CE289" s="194"/>
      <c r="CF289" s="194"/>
      <c r="CG289" s="194"/>
      <c r="CH289" s="194"/>
      <c r="CI289" s="194"/>
      <c r="CJ289" s="194"/>
      <c r="CK289" s="194"/>
      <c r="CL289" s="194"/>
      <c r="CM289" s="194"/>
    </row>
    <row r="290" spans="1:91" ht="36.950000000000003" customHeight="1" x14ac:dyDescent="0.2">
      <c r="A290" s="98" t="s">
        <v>114</v>
      </c>
      <c r="B290" s="99"/>
      <c r="C290" s="99"/>
      <c r="D290" s="99"/>
      <c r="E290" s="99"/>
      <c r="F290" s="99"/>
      <c r="G290" s="99"/>
      <c r="H290" s="99"/>
      <c r="I290" s="100"/>
      <c r="J290" s="110" t="s">
        <v>2</v>
      </c>
      <c r="K290" s="111"/>
      <c r="L290" s="112"/>
      <c r="M290" s="41" t="s">
        <v>180</v>
      </c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3"/>
      <c r="AM290" s="240" t="s">
        <v>181</v>
      </c>
      <c r="AN290" s="241"/>
      <c r="AO290" s="241"/>
      <c r="AP290" s="241"/>
      <c r="AQ290" s="241"/>
      <c r="AR290" s="241"/>
      <c r="AS290" s="241"/>
      <c r="AT290" s="241"/>
      <c r="AU290" s="241"/>
      <c r="AV290" s="241"/>
      <c r="AW290" s="241"/>
      <c r="AX290" s="241"/>
      <c r="AY290" s="241"/>
      <c r="AZ290" s="241"/>
      <c r="BA290" s="241"/>
      <c r="BB290" s="241"/>
      <c r="BC290" s="241"/>
      <c r="BD290" s="241"/>
      <c r="BE290" s="241"/>
      <c r="BF290" s="241"/>
      <c r="BG290" s="241"/>
      <c r="BH290" s="241"/>
      <c r="BI290" s="241"/>
      <c r="BJ290" s="241"/>
      <c r="BK290" s="241"/>
      <c r="BL290" s="241"/>
      <c r="BM290" s="241"/>
      <c r="BN290" s="241"/>
      <c r="BO290" s="241"/>
      <c r="BP290" s="242"/>
      <c r="BQ290" s="167" t="s">
        <v>182</v>
      </c>
      <c r="BR290" s="129"/>
      <c r="BS290" s="129"/>
      <c r="BT290" s="129"/>
      <c r="BU290" s="129"/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29"/>
      <c r="CI290" s="129"/>
      <c r="CJ290" s="129"/>
      <c r="CK290" s="129"/>
      <c r="CL290" s="129"/>
      <c r="CM290" s="129"/>
    </row>
    <row r="291" spans="1:91" ht="47.1" customHeight="1" x14ac:dyDescent="0.2">
      <c r="A291" s="201"/>
      <c r="B291" s="202"/>
      <c r="C291" s="202"/>
      <c r="D291" s="202"/>
      <c r="E291" s="202"/>
      <c r="F291" s="202"/>
      <c r="G291" s="202"/>
      <c r="H291" s="202"/>
      <c r="I291" s="203"/>
      <c r="J291" s="113"/>
      <c r="K291" s="114"/>
      <c r="L291" s="115"/>
      <c r="M291" s="167" t="s">
        <v>4</v>
      </c>
      <c r="N291" s="129"/>
      <c r="O291" s="129"/>
      <c r="P291" s="129"/>
      <c r="Q291" s="129"/>
      <c r="R291" s="129"/>
      <c r="S291" s="129"/>
      <c r="T291" s="129"/>
      <c r="U291" s="130"/>
      <c r="V291" s="167" t="s">
        <v>21</v>
      </c>
      <c r="W291" s="129"/>
      <c r="X291" s="129"/>
      <c r="Y291" s="129"/>
      <c r="Z291" s="129"/>
      <c r="AA291" s="129"/>
      <c r="AB291" s="129"/>
      <c r="AC291" s="129"/>
      <c r="AD291" s="129" t="s">
        <v>22</v>
      </c>
      <c r="AE291" s="129"/>
      <c r="AF291" s="129"/>
      <c r="AG291" s="129"/>
      <c r="AH291" s="129"/>
      <c r="AI291" s="129"/>
      <c r="AJ291" s="129"/>
      <c r="AK291" s="129"/>
      <c r="AL291" s="130"/>
      <c r="AM291" s="167" t="s">
        <v>4</v>
      </c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30"/>
      <c r="AX291" s="167" t="s">
        <v>21</v>
      </c>
      <c r="AY291" s="129"/>
      <c r="AZ291" s="129"/>
      <c r="BA291" s="129"/>
      <c r="BB291" s="129"/>
      <c r="BC291" s="129"/>
      <c r="BD291" s="129"/>
      <c r="BE291" s="129"/>
      <c r="BF291" s="130"/>
      <c r="BG291" s="167" t="s">
        <v>22</v>
      </c>
      <c r="BH291" s="129"/>
      <c r="BI291" s="129"/>
      <c r="BJ291" s="129"/>
      <c r="BK291" s="129"/>
      <c r="BL291" s="129"/>
      <c r="BM291" s="129"/>
      <c r="BN291" s="129"/>
      <c r="BO291" s="129"/>
      <c r="BP291" s="130"/>
      <c r="BQ291" s="167" t="s">
        <v>4</v>
      </c>
      <c r="BR291" s="129"/>
      <c r="BS291" s="129"/>
      <c r="BT291" s="129"/>
      <c r="BU291" s="129"/>
      <c r="BV291" s="129"/>
      <c r="BW291" s="129"/>
      <c r="BX291" s="129"/>
      <c r="BY291" s="129"/>
      <c r="BZ291" s="130"/>
      <c r="CA291" s="167" t="s">
        <v>21</v>
      </c>
      <c r="CB291" s="129"/>
      <c r="CC291" s="129"/>
      <c r="CD291" s="129"/>
      <c r="CE291" s="129"/>
      <c r="CF291" s="129"/>
      <c r="CG291" s="129"/>
      <c r="CH291" s="129"/>
      <c r="CI291" s="130"/>
      <c r="CJ291" s="167" t="s">
        <v>22</v>
      </c>
      <c r="CK291" s="129"/>
      <c r="CL291" s="129"/>
      <c r="CM291" s="129"/>
    </row>
    <row r="292" spans="1:91" ht="14.45" customHeight="1" x14ac:dyDescent="0.2">
      <c r="A292" s="32"/>
      <c r="B292" s="33"/>
      <c r="C292" s="33"/>
      <c r="D292" s="33"/>
      <c r="E292" s="33"/>
      <c r="F292" s="33"/>
      <c r="G292" s="33"/>
      <c r="H292" s="33"/>
      <c r="I292" s="34"/>
      <c r="J292" s="32"/>
      <c r="K292" s="33"/>
      <c r="L292" s="34"/>
      <c r="M292" s="32"/>
      <c r="N292" s="33"/>
      <c r="O292" s="33"/>
      <c r="P292" s="33"/>
      <c r="Q292" s="33"/>
      <c r="R292" s="33"/>
      <c r="S292" s="33"/>
      <c r="T292" s="33"/>
      <c r="U292" s="34"/>
      <c r="V292" s="32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4"/>
      <c r="AM292" s="32"/>
      <c r="AN292" s="33"/>
      <c r="AO292" s="33"/>
      <c r="AP292" s="33"/>
      <c r="AQ292" s="33"/>
      <c r="AR292" s="33"/>
      <c r="AS292" s="33"/>
      <c r="AT292" s="33"/>
      <c r="AU292" s="33"/>
      <c r="AV292" s="33"/>
      <c r="AW292" s="34"/>
      <c r="AX292" s="32"/>
      <c r="AY292" s="33"/>
      <c r="AZ292" s="33"/>
      <c r="BA292" s="33"/>
      <c r="BB292" s="33"/>
      <c r="BC292" s="33"/>
      <c r="BD292" s="33"/>
      <c r="BE292" s="33"/>
      <c r="BF292" s="34"/>
      <c r="BG292" s="32"/>
      <c r="BH292" s="33"/>
      <c r="BI292" s="33"/>
      <c r="BJ292" s="33"/>
      <c r="BK292" s="33"/>
      <c r="BL292" s="33"/>
      <c r="BM292" s="33"/>
      <c r="BN292" s="33"/>
      <c r="BO292" s="33"/>
      <c r="BP292" s="34"/>
      <c r="BQ292" s="32"/>
      <c r="BR292" s="33"/>
      <c r="BS292" s="33"/>
      <c r="BT292" s="33"/>
      <c r="BU292" s="33"/>
      <c r="BV292" s="33"/>
      <c r="BW292" s="33"/>
      <c r="BX292" s="33"/>
      <c r="BY292" s="33"/>
      <c r="BZ292" s="34"/>
      <c r="CA292" s="32"/>
      <c r="CB292" s="33"/>
      <c r="CC292" s="33"/>
      <c r="CD292" s="33"/>
      <c r="CE292" s="33"/>
      <c r="CF292" s="33"/>
      <c r="CG292" s="33"/>
      <c r="CH292" s="33"/>
      <c r="CI292" s="34"/>
      <c r="CJ292" s="32"/>
      <c r="CK292" s="33"/>
      <c r="CL292" s="33"/>
      <c r="CM292" s="33"/>
    </row>
    <row r="293" spans="1:91" ht="14.45" customHeight="1" x14ac:dyDescent="0.2">
      <c r="A293" s="32"/>
      <c r="B293" s="33"/>
      <c r="C293" s="33"/>
      <c r="D293" s="33"/>
      <c r="E293" s="33"/>
      <c r="F293" s="33"/>
      <c r="G293" s="33"/>
      <c r="H293" s="33"/>
      <c r="I293" s="34"/>
      <c r="J293" s="32"/>
      <c r="K293" s="33"/>
      <c r="L293" s="34"/>
      <c r="M293" s="32"/>
      <c r="N293" s="33"/>
      <c r="O293" s="33"/>
      <c r="P293" s="33"/>
      <c r="Q293" s="33"/>
      <c r="R293" s="33"/>
      <c r="S293" s="33"/>
      <c r="T293" s="33"/>
      <c r="U293" s="34"/>
      <c r="V293" s="32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4"/>
      <c r="AM293" s="32"/>
      <c r="AN293" s="33"/>
      <c r="AO293" s="33"/>
      <c r="AP293" s="33"/>
      <c r="AQ293" s="33"/>
      <c r="AR293" s="33"/>
      <c r="AS293" s="33"/>
      <c r="AT293" s="33"/>
      <c r="AU293" s="33"/>
      <c r="AV293" s="33"/>
      <c r="AW293" s="34"/>
      <c r="AX293" s="32"/>
      <c r="AY293" s="33"/>
      <c r="AZ293" s="33"/>
      <c r="BA293" s="33"/>
      <c r="BB293" s="33"/>
      <c r="BC293" s="33"/>
      <c r="BD293" s="33"/>
      <c r="BE293" s="33"/>
      <c r="BF293" s="34"/>
      <c r="BG293" s="32"/>
      <c r="BH293" s="33"/>
      <c r="BI293" s="33"/>
      <c r="BJ293" s="33"/>
      <c r="BK293" s="33"/>
      <c r="BL293" s="33"/>
      <c r="BM293" s="33"/>
      <c r="BN293" s="33"/>
      <c r="BO293" s="33"/>
      <c r="BP293" s="34"/>
      <c r="BQ293" s="32"/>
      <c r="BR293" s="33"/>
      <c r="BS293" s="33"/>
      <c r="BT293" s="33"/>
      <c r="BU293" s="33"/>
      <c r="BV293" s="33"/>
      <c r="BW293" s="33"/>
      <c r="BX293" s="33"/>
      <c r="BY293" s="33"/>
      <c r="BZ293" s="34"/>
      <c r="CA293" s="32"/>
      <c r="CB293" s="33"/>
      <c r="CC293" s="33"/>
      <c r="CD293" s="33"/>
      <c r="CE293" s="33"/>
      <c r="CF293" s="33"/>
      <c r="CG293" s="33"/>
      <c r="CH293" s="33"/>
      <c r="CI293" s="34"/>
      <c r="CJ293" s="32"/>
      <c r="CK293" s="33"/>
      <c r="CL293" s="33"/>
      <c r="CM293" s="33"/>
    </row>
    <row r="294" spans="1:91" ht="14.45" customHeight="1" x14ac:dyDescent="0.2">
      <c r="A294" s="92" t="s">
        <v>27</v>
      </c>
      <c r="B294" s="93"/>
      <c r="C294" s="93"/>
      <c r="D294" s="93"/>
      <c r="E294" s="93"/>
      <c r="F294" s="93"/>
      <c r="G294" s="93"/>
      <c r="H294" s="93"/>
      <c r="I294" s="94"/>
      <c r="J294" s="46"/>
      <c r="K294" s="138"/>
      <c r="L294" s="139"/>
      <c r="M294" s="119" t="s">
        <v>24</v>
      </c>
      <c r="N294" s="120"/>
      <c r="O294" s="120"/>
      <c r="P294" s="120"/>
      <c r="Q294" s="120"/>
      <c r="R294" s="120"/>
      <c r="S294" s="120"/>
      <c r="T294" s="120"/>
      <c r="U294" s="121"/>
      <c r="V294" s="119" t="s">
        <v>24</v>
      </c>
      <c r="W294" s="120"/>
      <c r="X294" s="120"/>
      <c r="Y294" s="120"/>
      <c r="Z294" s="120"/>
      <c r="AA294" s="120"/>
      <c r="AB294" s="120"/>
      <c r="AC294" s="120"/>
      <c r="AD294" s="120" t="s">
        <v>24</v>
      </c>
      <c r="AE294" s="120"/>
      <c r="AF294" s="120"/>
      <c r="AG294" s="120"/>
      <c r="AH294" s="120"/>
      <c r="AI294" s="120"/>
      <c r="AJ294" s="120"/>
      <c r="AK294" s="120"/>
      <c r="AL294" s="121"/>
      <c r="AM294" s="119" t="s">
        <v>24</v>
      </c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1"/>
      <c r="AX294" s="119" t="s">
        <v>24</v>
      </c>
      <c r="AY294" s="120"/>
      <c r="AZ294" s="120"/>
      <c r="BA294" s="120"/>
      <c r="BB294" s="120"/>
      <c r="BC294" s="120"/>
      <c r="BD294" s="120"/>
      <c r="BE294" s="120"/>
      <c r="BF294" s="121"/>
      <c r="BG294" s="119" t="s">
        <v>24</v>
      </c>
      <c r="BH294" s="120"/>
      <c r="BI294" s="120"/>
      <c r="BJ294" s="120"/>
      <c r="BK294" s="120"/>
      <c r="BL294" s="120"/>
      <c r="BM294" s="120"/>
      <c r="BN294" s="120"/>
      <c r="BO294" s="120"/>
      <c r="BP294" s="121"/>
      <c r="BQ294" s="46"/>
      <c r="BR294" s="138"/>
      <c r="BS294" s="138"/>
      <c r="BT294" s="138"/>
      <c r="BU294" s="138"/>
      <c r="BV294" s="138"/>
      <c r="BW294" s="138"/>
      <c r="BX294" s="138"/>
      <c r="BY294" s="138"/>
      <c r="BZ294" s="139"/>
      <c r="CA294" s="46"/>
      <c r="CB294" s="138"/>
      <c r="CC294" s="138"/>
      <c r="CD294" s="138"/>
      <c r="CE294" s="138"/>
      <c r="CF294" s="138"/>
      <c r="CG294" s="138"/>
      <c r="CH294" s="138"/>
      <c r="CI294" s="139"/>
      <c r="CJ294" s="46"/>
      <c r="CK294" s="138"/>
      <c r="CL294" s="138"/>
      <c r="CM294" s="138"/>
    </row>
    <row r="295" spans="1:91" ht="39.75" customHeight="1" x14ac:dyDescent="0.2">
      <c r="A295" s="122" t="s">
        <v>270</v>
      </c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6"/>
      <c r="BD295" s="236"/>
      <c r="BE295" s="236"/>
      <c r="BF295" s="236"/>
      <c r="BG295" s="236"/>
      <c r="BH295" s="236"/>
      <c r="BI295" s="236"/>
      <c r="BJ295" s="236"/>
      <c r="BK295" s="236"/>
      <c r="BL295" s="236"/>
      <c r="BM295" s="236"/>
      <c r="BN295" s="236"/>
      <c r="BO295" s="236"/>
      <c r="BP295" s="236"/>
      <c r="BQ295" s="236"/>
      <c r="BR295" s="236"/>
      <c r="BS295" s="236"/>
      <c r="BT295" s="236"/>
      <c r="BU295" s="236"/>
      <c r="BV295" s="236"/>
      <c r="BW295" s="236"/>
      <c r="BX295" s="236"/>
      <c r="BY295" s="236"/>
      <c r="BZ295" s="236"/>
      <c r="CA295" s="236"/>
      <c r="CB295" s="236"/>
      <c r="CC295" s="236"/>
      <c r="CD295" s="236"/>
      <c r="CE295" s="236"/>
      <c r="CF295" s="236"/>
      <c r="CG295" s="236"/>
      <c r="CH295" s="236"/>
      <c r="CI295" s="236"/>
      <c r="CJ295" s="236"/>
      <c r="CK295" s="236"/>
      <c r="CL295" s="236"/>
      <c r="CM295" s="236"/>
    </row>
    <row r="296" spans="1:91" ht="24" customHeight="1" x14ac:dyDescent="0.2">
      <c r="A296" s="237" t="s">
        <v>114</v>
      </c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9"/>
      <c r="R296" s="123" t="s">
        <v>2</v>
      </c>
      <c r="S296" s="124"/>
      <c r="T296" s="124"/>
      <c r="U296" s="124"/>
      <c r="V296" s="124"/>
      <c r="W296" s="124"/>
      <c r="X296" s="125"/>
      <c r="Y296" s="123" t="s">
        <v>183</v>
      </c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5"/>
      <c r="AO296" s="126" t="s">
        <v>184</v>
      </c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8"/>
      <c r="BG296" s="240" t="s">
        <v>185</v>
      </c>
      <c r="BH296" s="241"/>
      <c r="BI296" s="241"/>
      <c r="BJ296" s="241"/>
      <c r="BK296" s="241"/>
      <c r="BL296" s="241"/>
      <c r="BM296" s="241"/>
      <c r="BN296" s="241"/>
      <c r="BO296" s="241"/>
      <c r="BP296" s="241"/>
      <c r="BQ296" s="241"/>
      <c r="BR296" s="241"/>
      <c r="BS296" s="241"/>
      <c r="BT296" s="241"/>
      <c r="BU296" s="241"/>
      <c r="BV296" s="241"/>
      <c r="BW296" s="241"/>
      <c r="BX296" s="241"/>
      <c r="BY296" s="241"/>
      <c r="BZ296" s="242"/>
      <c r="CA296" s="167" t="s">
        <v>171</v>
      </c>
      <c r="CB296" s="129"/>
      <c r="CC296" s="129"/>
      <c r="CD296" s="129"/>
      <c r="CE296" s="129"/>
      <c r="CF296" s="129"/>
      <c r="CG296" s="129"/>
      <c r="CH296" s="129"/>
      <c r="CI296" s="129"/>
      <c r="CJ296" s="129"/>
      <c r="CK296" s="129"/>
      <c r="CL296" s="129"/>
      <c r="CM296" s="129"/>
    </row>
    <row r="297" spans="1:91" ht="78.599999999999994" customHeight="1" x14ac:dyDescent="0.2">
      <c r="A297" s="101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3"/>
      <c r="R297" s="101"/>
      <c r="S297" s="102"/>
      <c r="T297" s="102"/>
      <c r="U297" s="102"/>
      <c r="V297" s="102"/>
      <c r="W297" s="102"/>
      <c r="X297" s="103"/>
      <c r="Y297" s="58" t="s">
        <v>351</v>
      </c>
      <c r="Z297" s="59"/>
      <c r="AA297" s="59"/>
      <c r="AB297" s="59"/>
      <c r="AC297" s="60"/>
      <c r="AD297" s="58" t="s">
        <v>336</v>
      </c>
      <c r="AE297" s="59"/>
      <c r="AF297" s="59"/>
      <c r="AG297" s="59"/>
      <c r="AH297" s="59"/>
      <c r="AI297" s="60"/>
      <c r="AJ297" s="58" t="s">
        <v>337</v>
      </c>
      <c r="AK297" s="59"/>
      <c r="AL297" s="59"/>
      <c r="AM297" s="59"/>
      <c r="AN297" s="60"/>
      <c r="AO297" s="58" t="s">
        <v>351</v>
      </c>
      <c r="AP297" s="59"/>
      <c r="AQ297" s="59"/>
      <c r="AR297" s="59"/>
      <c r="AS297" s="59"/>
      <c r="AT297" s="59"/>
      <c r="AU297" s="60"/>
      <c r="AV297" s="58" t="s">
        <v>336</v>
      </c>
      <c r="AW297" s="59"/>
      <c r="AX297" s="59"/>
      <c r="AY297" s="59"/>
      <c r="AZ297" s="59"/>
      <c r="BA297" s="60"/>
      <c r="BB297" s="58" t="s">
        <v>337</v>
      </c>
      <c r="BC297" s="59"/>
      <c r="BD297" s="59"/>
      <c r="BE297" s="59"/>
      <c r="BF297" s="60"/>
      <c r="BG297" s="58" t="s">
        <v>351</v>
      </c>
      <c r="BH297" s="59"/>
      <c r="BI297" s="59"/>
      <c r="BJ297" s="59"/>
      <c r="BK297" s="59"/>
      <c r="BL297" s="59"/>
      <c r="BM297" s="60"/>
      <c r="BN297" s="58" t="s">
        <v>336</v>
      </c>
      <c r="BO297" s="59"/>
      <c r="BP297" s="59"/>
      <c r="BQ297" s="59"/>
      <c r="BR297" s="59"/>
      <c r="BS297" s="60"/>
      <c r="BT297" s="58" t="s">
        <v>337</v>
      </c>
      <c r="BU297" s="59"/>
      <c r="BV297" s="59"/>
      <c r="BW297" s="59"/>
      <c r="BX297" s="59"/>
      <c r="BY297" s="59"/>
      <c r="BZ297" s="60"/>
      <c r="CA297" s="58" t="s">
        <v>351</v>
      </c>
      <c r="CB297" s="59"/>
      <c r="CC297" s="59"/>
      <c r="CD297" s="59"/>
      <c r="CE297" s="59"/>
      <c r="CF297" s="60"/>
      <c r="CG297" s="58" t="s">
        <v>336</v>
      </c>
      <c r="CH297" s="59"/>
      <c r="CI297" s="59"/>
      <c r="CJ297" s="59"/>
      <c r="CK297" s="59"/>
      <c r="CL297" s="60"/>
      <c r="CM297" s="14" t="s">
        <v>363</v>
      </c>
    </row>
    <row r="298" spans="1:91" ht="13.5" customHeight="1" x14ac:dyDescent="0.2">
      <c r="A298" s="32" t="s">
        <v>244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4"/>
      <c r="R298" s="38">
        <v>2640</v>
      </c>
      <c r="S298" s="39"/>
      <c r="T298" s="39"/>
      <c r="U298" s="39"/>
      <c r="V298" s="39"/>
      <c r="W298" s="39"/>
      <c r="X298" s="40"/>
      <c r="Y298" s="38"/>
      <c r="Z298" s="39"/>
      <c r="AA298" s="39"/>
      <c r="AB298" s="39"/>
      <c r="AC298" s="40"/>
      <c r="AD298" s="38"/>
      <c r="AE298" s="39"/>
      <c r="AF298" s="39"/>
      <c r="AG298" s="39"/>
      <c r="AH298" s="39"/>
      <c r="AI298" s="40"/>
      <c r="AJ298" s="38"/>
      <c r="AK298" s="39"/>
      <c r="AL298" s="39"/>
      <c r="AM298" s="39"/>
      <c r="AN298" s="40"/>
      <c r="AO298" s="38">
        <v>12</v>
      </c>
      <c r="AP298" s="39"/>
      <c r="AQ298" s="39"/>
      <c r="AR298" s="39"/>
      <c r="AS298" s="39"/>
      <c r="AT298" s="39"/>
      <c r="AU298" s="40"/>
      <c r="AV298" s="38">
        <v>12</v>
      </c>
      <c r="AW298" s="39"/>
      <c r="AX298" s="39"/>
      <c r="AY298" s="39"/>
      <c r="AZ298" s="39"/>
      <c r="BA298" s="40"/>
      <c r="BB298" s="38">
        <v>12</v>
      </c>
      <c r="BC298" s="39"/>
      <c r="BD298" s="39"/>
      <c r="BE298" s="39"/>
      <c r="BF298" s="40"/>
      <c r="BG298" s="35">
        <v>3333.33</v>
      </c>
      <c r="BH298" s="36"/>
      <c r="BI298" s="36"/>
      <c r="BJ298" s="36"/>
      <c r="BK298" s="36"/>
      <c r="BL298" s="36"/>
      <c r="BM298" s="37"/>
      <c r="BN298" s="35">
        <v>3333.33</v>
      </c>
      <c r="BO298" s="36"/>
      <c r="BP298" s="36"/>
      <c r="BQ298" s="36"/>
      <c r="BR298" s="36"/>
      <c r="BS298" s="37"/>
      <c r="BT298" s="35">
        <v>0</v>
      </c>
      <c r="BU298" s="36"/>
      <c r="BV298" s="36"/>
      <c r="BW298" s="36"/>
      <c r="BX298" s="36"/>
      <c r="BY298" s="36"/>
      <c r="BZ298" s="37"/>
      <c r="CA298" s="71">
        <f>AO298*BG298+0.04</f>
        <v>40000</v>
      </c>
      <c r="CB298" s="72"/>
      <c r="CC298" s="72"/>
      <c r="CD298" s="72"/>
      <c r="CE298" s="72"/>
      <c r="CF298" s="73"/>
      <c r="CG298" s="35">
        <f>AV298*BN298+0.04</f>
        <v>40000</v>
      </c>
      <c r="CH298" s="36"/>
      <c r="CI298" s="36"/>
      <c r="CJ298" s="36"/>
      <c r="CK298" s="36"/>
      <c r="CL298" s="37"/>
      <c r="CM298" s="9">
        <f>BB298*BT298</f>
        <v>0</v>
      </c>
    </row>
    <row r="299" spans="1:91" ht="13.5" customHeight="1" x14ac:dyDescent="0.2">
      <c r="A299" s="32" t="s">
        <v>245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4"/>
      <c r="R299" s="38">
        <v>2640</v>
      </c>
      <c r="S299" s="39"/>
      <c r="T299" s="39"/>
      <c r="U299" s="39"/>
      <c r="V299" s="39"/>
      <c r="W299" s="39"/>
      <c r="X299" s="40"/>
      <c r="Y299" s="38"/>
      <c r="Z299" s="39"/>
      <c r="AA299" s="39"/>
      <c r="AB299" s="39"/>
      <c r="AC299" s="40"/>
      <c r="AD299" s="38"/>
      <c r="AE299" s="39"/>
      <c r="AF299" s="39"/>
      <c r="AG299" s="39"/>
      <c r="AH299" s="39"/>
      <c r="AI299" s="40"/>
      <c r="AJ299" s="38"/>
      <c r="AK299" s="39"/>
      <c r="AL299" s="39"/>
      <c r="AM299" s="39"/>
      <c r="AN299" s="40"/>
      <c r="AO299" s="38">
        <v>1</v>
      </c>
      <c r="AP299" s="39"/>
      <c r="AQ299" s="39"/>
      <c r="AR299" s="39"/>
      <c r="AS299" s="39"/>
      <c r="AT299" s="39"/>
      <c r="AU299" s="40"/>
      <c r="AV299" s="38">
        <v>2</v>
      </c>
      <c r="AW299" s="39"/>
      <c r="AX299" s="39"/>
      <c r="AY299" s="39"/>
      <c r="AZ299" s="39"/>
      <c r="BA299" s="40"/>
      <c r="BB299" s="38">
        <v>2</v>
      </c>
      <c r="BC299" s="39"/>
      <c r="BD299" s="39"/>
      <c r="BE299" s="39"/>
      <c r="BF299" s="40"/>
      <c r="BG299" s="35">
        <v>0</v>
      </c>
      <c r="BH299" s="36"/>
      <c r="BI299" s="36"/>
      <c r="BJ299" s="36"/>
      <c r="BK299" s="36"/>
      <c r="BL299" s="36"/>
      <c r="BM299" s="37"/>
      <c r="BN299" s="35">
        <v>0</v>
      </c>
      <c r="BO299" s="36"/>
      <c r="BP299" s="36"/>
      <c r="BQ299" s="36"/>
      <c r="BR299" s="36"/>
      <c r="BS299" s="37"/>
      <c r="BT299" s="35">
        <v>0</v>
      </c>
      <c r="BU299" s="36"/>
      <c r="BV299" s="36"/>
      <c r="BW299" s="36"/>
      <c r="BX299" s="36"/>
      <c r="BY299" s="36"/>
      <c r="BZ299" s="37"/>
      <c r="CA299" s="71">
        <f t="shared" ref="CA299:CA318" si="9">AO299*BG299</f>
        <v>0</v>
      </c>
      <c r="CB299" s="72"/>
      <c r="CC299" s="72"/>
      <c r="CD299" s="72"/>
      <c r="CE299" s="72"/>
      <c r="CF299" s="73"/>
      <c r="CG299" s="35">
        <f t="shared" ref="CG299:CG303" si="10">AV299*BN299</f>
        <v>0</v>
      </c>
      <c r="CH299" s="36"/>
      <c r="CI299" s="36"/>
      <c r="CJ299" s="36"/>
      <c r="CK299" s="36"/>
      <c r="CL299" s="37"/>
      <c r="CM299" s="9">
        <f>BB299*BT299</f>
        <v>0</v>
      </c>
    </row>
    <row r="300" spans="1:91" ht="13.5" customHeight="1" x14ac:dyDescent="0.2">
      <c r="A300" s="32" t="s">
        <v>246</v>
      </c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4"/>
      <c r="R300" s="38">
        <v>2640</v>
      </c>
      <c r="S300" s="39"/>
      <c r="T300" s="39"/>
      <c r="U300" s="39"/>
      <c r="V300" s="39"/>
      <c r="W300" s="39"/>
      <c r="X300" s="40"/>
      <c r="Y300" s="38"/>
      <c r="Z300" s="39"/>
      <c r="AA300" s="39"/>
      <c r="AB300" s="39"/>
      <c r="AC300" s="40"/>
      <c r="AD300" s="38"/>
      <c r="AE300" s="39"/>
      <c r="AF300" s="39"/>
      <c r="AG300" s="39"/>
      <c r="AH300" s="39"/>
      <c r="AI300" s="40"/>
      <c r="AJ300" s="38"/>
      <c r="AK300" s="39"/>
      <c r="AL300" s="39"/>
      <c r="AM300" s="39"/>
      <c r="AN300" s="40"/>
      <c r="AO300" s="38">
        <v>2</v>
      </c>
      <c r="AP300" s="39"/>
      <c r="AQ300" s="39"/>
      <c r="AR300" s="39"/>
      <c r="AS300" s="39"/>
      <c r="AT300" s="39"/>
      <c r="AU300" s="40"/>
      <c r="AV300" s="38">
        <v>2</v>
      </c>
      <c r="AW300" s="39"/>
      <c r="AX300" s="39"/>
      <c r="AY300" s="39"/>
      <c r="AZ300" s="39"/>
      <c r="BA300" s="40"/>
      <c r="BB300" s="38">
        <v>2</v>
      </c>
      <c r="BC300" s="39"/>
      <c r="BD300" s="39"/>
      <c r="BE300" s="39"/>
      <c r="BF300" s="40"/>
      <c r="BG300" s="35">
        <v>5500</v>
      </c>
      <c r="BH300" s="36"/>
      <c r="BI300" s="36"/>
      <c r="BJ300" s="36"/>
      <c r="BK300" s="36"/>
      <c r="BL300" s="36"/>
      <c r="BM300" s="37"/>
      <c r="BN300" s="35">
        <v>5500</v>
      </c>
      <c r="BO300" s="36"/>
      <c r="BP300" s="36"/>
      <c r="BQ300" s="36"/>
      <c r="BR300" s="36"/>
      <c r="BS300" s="37"/>
      <c r="BT300" s="35"/>
      <c r="BU300" s="36"/>
      <c r="BV300" s="36"/>
      <c r="BW300" s="36"/>
      <c r="BX300" s="36"/>
      <c r="BY300" s="36"/>
      <c r="BZ300" s="37"/>
      <c r="CA300" s="71">
        <f t="shared" si="9"/>
        <v>11000</v>
      </c>
      <c r="CB300" s="72"/>
      <c r="CC300" s="72"/>
      <c r="CD300" s="72"/>
      <c r="CE300" s="72"/>
      <c r="CF300" s="73"/>
      <c r="CG300" s="35">
        <f t="shared" si="10"/>
        <v>11000</v>
      </c>
      <c r="CH300" s="36"/>
      <c r="CI300" s="36"/>
      <c r="CJ300" s="36"/>
      <c r="CK300" s="36"/>
      <c r="CL300" s="37"/>
      <c r="CM300" s="16">
        <f t="shared" ref="CM300:CM329" si="11">BB300*BT300</f>
        <v>0</v>
      </c>
    </row>
    <row r="301" spans="1:91" ht="13.5" customHeight="1" x14ac:dyDescent="0.2">
      <c r="A301" s="32" t="s">
        <v>247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4"/>
      <c r="R301" s="38">
        <v>2640</v>
      </c>
      <c r="S301" s="39"/>
      <c r="T301" s="39"/>
      <c r="U301" s="39"/>
      <c r="V301" s="39"/>
      <c r="W301" s="39"/>
      <c r="X301" s="40"/>
      <c r="Y301" s="38"/>
      <c r="Z301" s="39"/>
      <c r="AA301" s="39"/>
      <c r="AB301" s="39"/>
      <c r="AC301" s="40"/>
      <c r="AD301" s="38"/>
      <c r="AE301" s="39"/>
      <c r="AF301" s="39"/>
      <c r="AG301" s="39"/>
      <c r="AH301" s="39"/>
      <c r="AI301" s="40"/>
      <c r="AJ301" s="38"/>
      <c r="AK301" s="39"/>
      <c r="AL301" s="39"/>
      <c r="AM301" s="39"/>
      <c r="AN301" s="40"/>
      <c r="AO301" s="38">
        <v>1</v>
      </c>
      <c r="AP301" s="39"/>
      <c r="AQ301" s="39"/>
      <c r="AR301" s="39"/>
      <c r="AS301" s="39"/>
      <c r="AT301" s="39"/>
      <c r="AU301" s="40"/>
      <c r="AV301" s="38">
        <v>1</v>
      </c>
      <c r="AW301" s="39"/>
      <c r="AX301" s="39"/>
      <c r="AY301" s="39"/>
      <c r="AZ301" s="39"/>
      <c r="BA301" s="40"/>
      <c r="BB301" s="38">
        <v>1</v>
      </c>
      <c r="BC301" s="39"/>
      <c r="BD301" s="39"/>
      <c r="BE301" s="39"/>
      <c r="BF301" s="40"/>
      <c r="BG301" s="35">
        <v>80250</v>
      </c>
      <c r="BH301" s="36"/>
      <c r="BI301" s="36"/>
      <c r="BJ301" s="36"/>
      <c r="BK301" s="36"/>
      <c r="BL301" s="36"/>
      <c r="BM301" s="37"/>
      <c r="BN301" s="35"/>
      <c r="BO301" s="36"/>
      <c r="BP301" s="36"/>
      <c r="BQ301" s="36"/>
      <c r="BR301" s="36"/>
      <c r="BS301" s="37"/>
      <c r="BT301" s="35"/>
      <c r="BU301" s="36"/>
      <c r="BV301" s="36"/>
      <c r="BW301" s="36"/>
      <c r="BX301" s="36"/>
      <c r="BY301" s="36"/>
      <c r="BZ301" s="37"/>
      <c r="CA301" s="71">
        <f t="shared" si="9"/>
        <v>80250</v>
      </c>
      <c r="CB301" s="72"/>
      <c r="CC301" s="72"/>
      <c r="CD301" s="72"/>
      <c r="CE301" s="72"/>
      <c r="CF301" s="73"/>
      <c r="CG301" s="35">
        <f t="shared" si="10"/>
        <v>0</v>
      </c>
      <c r="CH301" s="36"/>
      <c r="CI301" s="36"/>
      <c r="CJ301" s="36"/>
      <c r="CK301" s="36"/>
      <c r="CL301" s="37"/>
      <c r="CM301" s="16">
        <f t="shared" si="11"/>
        <v>0</v>
      </c>
    </row>
    <row r="302" spans="1:91" ht="24" customHeight="1" x14ac:dyDescent="0.2">
      <c r="A302" s="32" t="s">
        <v>301</v>
      </c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4"/>
      <c r="R302" s="38">
        <v>2640</v>
      </c>
      <c r="S302" s="39"/>
      <c r="T302" s="39"/>
      <c r="U302" s="39"/>
      <c r="V302" s="39"/>
      <c r="W302" s="39"/>
      <c r="X302" s="40"/>
      <c r="Y302" s="38"/>
      <c r="Z302" s="39"/>
      <c r="AA302" s="39"/>
      <c r="AB302" s="39"/>
      <c r="AC302" s="40"/>
      <c r="AD302" s="38"/>
      <c r="AE302" s="39"/>
      <c r="AF302" s="39"/>
      <c r="AG302" s="39"/>
      <c r="AH302" s="39"/>
      <c r="AI302" s="40"/>
      <c r="AJ302" s="38"/>
      <c r="AK302" s="39"/>
      <c r="AL302" s="39"/>
      <c r="AM302" s="39"/>
      <c r="AN302" s="40"/>
      <c r="AO302" s="38">
        <v>1</v>
      </c>
      <c r="AP302" s="39"/>
      <c r="AQ302" s="39"/>
      <c r="AR302" s="39"/>
      <c r="AS302" s="39"/>
      <c r="AT302" s="39"/>
      <c r="AU302" s="40"/>
      <c r="AV302" s="38">
        <v>1</v>
      </c>
      <c r="AW302" s="39"/>
      <c r="AX302" s="39"/>
      <c r="AY302" s="39"/>
      <c r="AZ302" s="39"/>
      <c r="BA302" s="40"/>
      <c r="BB302" s="38">
        <v>1</v>
      </c>
      <c r="BC302" s="39"/>
      <c r="BD302" s="39"/>
      <c r="BE302" s="39"/>
      <c r="BF302" s="40"/>
      <c r="BG302" s="35">
        <v>4000</v>
      </c>
      <c r="BH302" s="36"/>
      <c r="BI302" s="36"/>
      <c r="BJ302" s="36"/>
      <c r="BK302" s="36"/>
      <c r="BL302" s="36"/>
      <c r="BM302" s="37"/>
      <c r="BN302" s="35">
        <v>4000</v>
      </c>
      <c r="BO302" s="36"/>
      <c r="BP302" s="36"/>
      <c r="BQ302" s="36"/>
      <c r="BR302" s="36"/>
      <c r="BS302" s="37"/>
      <c r="BT302" s="35"/>
      <c r="BU302" s="36"/>
      <c r="BV302" s="36"/>
      <c r="BW302" s="36"/>
      <c r="BX302" s="36"/>
      <c r="BY302" s="36"/>
      <c r="BZ302" s="37"/>
      <c r="CA302" s="71">
        <f t="shared" si="9"/>
        <v>4000</v>
      </c>
      <c r="CB302" s="72"/>
      <c r="CC302" s="72"/>
      <c r="CD302" s="72"/>
      <c r="CE302" s="72"/>
      <c r="CF302" s="73"/>
      <c r="CG302" s="35">
        <f t="shared" si="10"/>
        <v>4000</v>
      </c>
      <c r="CH302" s="36"/>
      <c r="CI302" s="36"/>
      <c r="CJ302" s="36"/>
      <c r="CK302" s="36"/>
      <c r="CL302" s="37"/>
      <c r="CM302" s="16">
        <f t="shared" si="11"/>
        <v>0</v>
      </c>
    </row>
    <row r="303" spans="1:91" ht="13.5" customHeight="1" x14ac:dyDescent="0.2">
      <c r="A303" s="32" t="s">
        <v>248</v>
      </c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4"/>
      <c r="R303" s="38">
        <v>2640</v>
      </c>
      <c r="S303" s="39"/>
      <c r="T303" s="39"/>
      <c r="U303" s="39"/>
      <c r="V303" s="39"/>
      <c r="W303" s="39"/>
      <c r="X303" s="40"/>
      <c r="Y303" s="38"/>
      <c r="Z303" s="39"/>
      <c r="AA303" s="39"/>
      <c r="AB303" s="39"/>
      <c r="AC303" s="40"/>
      <c r="AD303" s="38"/>
      <c r="AE303" s="39"/>
      <c r="AF303" s="39"/>
      <c r="AG303" s="39"/>
      <c r="AH303" s="39"/>
      <c r="AI303" s="40"/>
      <c r="AJ303" s="38"/>
      <c r="AK303" s="39"/>
      <c r="AL303" s="39"/>
      <c r="AM303" s="39"/>
      <c r="AN303" s="40"/>
      <c r="AO303" s="38">
        <v>12</v>
      </c>
      <c r="AP303" s="39"/>
      <c r="AQ303" s="39"/>
      <c r="AR303" s="39"/>
      <c r="AS303" s="39"/>
      <c r="AT303" s="39"/>
      <c r="AU303" s="40"/>
      <c r="AV303" s="38">
        <v>12</v>
      </c>
      <c r="AW303" s="39"/>
      <c r="AX303" s="39"/>
      <c r="AY303" s="39"/>
      <c r="AZ303" s="39"/>
      <c r="BA303" s="40"/>
      <c r="BB303" s="38">
        <v>12</v>
      </c>
      <c r="BC303" s="39"/>
      <c r="BD303" s="39"/>
      <c r="BE303" s="39"/>
      <c r="BF303" s="40"/>
      <c r="BG303" s="35"/>
      <c r="BH303" s="36"/>
      <c r="BI303" s="36"/>
      <c r="BJ303" s="36"/>
      <c r="BK303" s="36"/>
      <c r="BL303" s="36"/>
      <c r="BM303" s="37"/>
      <c r="BN303" s="35"/>
      <c r="BO303" s="36"/>
      <c r="BP303" s="36"/>
      <c r="BQ303" s="36"/>
      <c r="BR303" s="36"/>
      <c r="BS303" s="37"/>
      <c r="BT303" s="35"/>
      <c r="BU303" s="36"/>
      <c r="BV303" s="36"/>
      <c r="BW303" s="36"/>
      <c r="BX303" s="36"/>
      <c r="BY303" s="36"/>
      <c r="BZ303" s="37"/>
      <c r="CA303" s="71">
        <f t="shared" si="9"/>
        <v>0</v>
      </c>
      <c r="CB303" s="72"/>
      <c r="CC303" s="72"/>
      <c r="CD303" s="72"/>
      <c r="CE303" s="72"/>
      <c r="CF303" s="73"/>
      <c r="CG303" s="35">
        <f t="shared" si="10"/>
        <v>0</v>
      </c>
      <c r="CH303" s="36"/>
      <c r="CI303" s="36"/>
      <c r="CJ303" s="36"/>
      <c r="CK303" s="36"/>
      <c r="CL303" s="37"/>
      <c r="CM303" s="16">
        <f t="shared" si="11"/>
        <v>0</v>
      </c>
    </row>
    <row r="304" spans="1:91" ht="13.5" customHeight="1" x14ac:dyDescent="0.2">
      <c r="A304" s="32" t="s">
        <v>282</v>
      </c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4"/>
      <c r="R304" s="38">
        <v>2640</v>
      </c>
      <c r="S304" s="39"/>
      <c r="T304" s="39"/>
      <c r="U304" s="39"/>
      <c r="V304" s="39"/>
      <c r="W304" s="39"/>
      <c r="X304" s="40"/>
      <c r="Y304" s="38"/>
      <c r="Z304" s="39"/>
      <c r="AA304" s="39"/>
      <c r="AB304" s="39"/>
      <c r="AC304" s="40"/>
      <c r="AD304" s="38"/>
      <c r="AE304" s="39"/>
      <c r="AF304" s="39"/>
      <c r="AG304" s="39"/>
      <c r="AH304" s="39"/>
      <c r="AI304" s="40"/>
      <c r="AJ304" s="38"/>
      <c r="AK304" s="39"/>
      <c r="AL304" s="39"/>
      <c r="AM304" s="39"/>
      <c r="AN304" s="40"/>
      <c r="AO304" s="38">
        <v>1</v>
      </c>
      <c r="AP304" s="39"/>
      <c r="AQ304" s="39"/>
      <c r="AR304" s="39"/>
      <c r="AS304" s="39"/>
      <c r="AT304" s="39"/>
      <c r="AU304" s="40"/>
      <c r="AV304" s="38"/>
      <c r="AW304" s="39"/>
      <c r="AX304" s="39"/>
      <c r="AY304" s="39"/>
      <c r="AZ304" s="39"/>
      <c r="BA304" s="40"/>
      <c r="BB304" s="38"/>
      <c r="BC304" s="39"/>
      <c r="BD304" s="39"/>
      <c r="BE304" s="39"/>
      <c r="BF304" s="40"/>
      <c r="BG304" s="71">
        <v>0</v>
      </c>
      <c r="BH304" s="72"/>
      <c r="BI304" s="72"/>
      <c r="BJ304" s="72"/>
      <c r="BK304" s="72"/>
      <c r="BL304" s="72"/>
      <c r="BM304" s="73"/>
      <c r="BN304" s="35"/>
      <c r="BO304" s="36"/>
      <c r="BP304" s="36"/>
      <c r="BQ304" s="36"/>
      <c r="BR304" s="36"/>
      <c r="BS304" s="37"/>
      <c r="BT304" s="35"/>
      <c r="BU304" s="36"/>
      <c r="BV304" s="36"/>
      <c r="BW304" s="36"/>
      <c r="BX304" s="36"/>
      <c r="BY304" s="36"/>
      <c r="BZ304" s="37"/>
      <c r="CA304" s="71">
        <f t="shared" ref="CA304:CA313" si="12">AO304*BG304</f>
        <v>0</v>
      </c>
      <c r="CB304" s="72"/>
      <c r="CC304" s="72"/>
      <c r="CD304" s="72"/>
      <c r="CE304" s="72"/>
      <c r="CF304" s="73"/>
      <c r="CG304" s="35">
        <f t="shared" ref="CG304:CG329" si="13">AV304*BN304</f>
        <v>0</v>
      </c>
      <c r="CH304" s="36"/>
      <c r="CI304" s="36"/>
      <c r="CJ304" s="36"/>
      <c r="CK304" s="36"/>
      <c r="CL304" s="37"/>
      <c r="CM304" s="16">
        <f t="shared" si="11"/>
        <v>0</v>
      </c>
    </row>
    <row r="305" spans="1:91" ht="24" customHeight="1" x14ac:dyDescent="0.2">
      <c r="A305" s="32" t="s">
        <v>286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4"/>
      <c r="R305" s="38">
        <v>2640</v>
      </c>
      <c r="S305" s="39"/>
      <c r="T305" s="39"/>
      <c r="U305" s="39"/>
      <c r="V305" s="39"/>
      <c r="W305" s="39"/>
      <c r="X305" s="40"/>
      <c r="Y305" s="38"/>
      <c r="Z305" s="39"/>
      <c r="AA305" s="39"/>
      <c r="AB305" s="39"/>
      <c r="AC305" s="40"/>
      <c r="AD305" s="38"/>
      <c r="AE305" s="39"/>
      <c r="AF305" s="39"/>
      <c r="AG305" s="39"/>
      <c r="AH305" s="39"/>
      <c r="AI305" s="40"/>
      <c r="AJ305" s="38"/>
      <c r="AK305" s="39"/>
      <c r="AL305" s="39"/>
      <c r="AM305" s="39"/>
      <c r="AN305" s="40"/>
      <c r="AO305" s="38">
        <v>1</v>
      </c>
      <c r="AP305" s="39"/>
      <c r="AQ305" s="39"/>
      <c r="AR305" s="39"/>
      <c r="AS305" s="39"/>
      <c r="AT305" s="39"/>
      <c r="AU305" s="40"/>
      <c r="AV305" s="38"/>
      <c r="AW305" s="39"/>
      <c r="AX305" s="39"/>
      <c r="AY305" s="39"/>
      <c r="AZ305" s="39"/>
      <c r="BA305" s="40"/>
      <c r="BB305" s="38"/>
      <c r="BC305" s="39"/>
      <c r="BD305" s="39"/>
      <c r="BE305" s="39"/>
      <c r="BF305" s="40"/>
      <c r="BG305" s="35">
        <v>18530.419999999998</v>
      </c>
      <c r="BH305" s="36"/>
      <c r="BI305" s="36"/>
      <c r="BJ305" s="36"/>
      <c r="BK305" s="36"/>
      <c r="BL305" s="36"/>
      <c r="BM305" s="37"/>
      <c r="BN305" s="35"/>
      <c r="BO305" s="36"/>
      <c r="BP305" s="36"/>
      <c r="BQ305" s="36"/>
      <c r="BR305" s="36"/>
      <c r="BS305" s="37"/>
      <c r="BT305" s="35"/>
      <c r="BU305" s="36"/>
      <c r="BV305" s="36"/>
      <c r="BW305" s="36"/>
      <c r="BX305" s="36"/>
      <c r="BY305" s="36"/>
      <c r="BZ305" s="37"/>
      <c r="CA305" s="71">
        <f t="shared" si="12"/>
        <v>18530.419999999998</v>
      </c>
      <c r="CB305" s="72"/>
      <c r="CC305" s="72"/>
      <c r="CD305" s="72"/>
      <c r="CE305" s="72"/>
      <c r="CF305" s="73"/>
      <c r="CG305" s="35">
        <f t="shared" si="13"/>
        <v>0</v>
      </c>
      <c r="CH305" s="36"/>
      <c r="CI305" s="36"/>
      <c r="CJ305" s="36"/>
      <c r="CK305" s="36"/>
      <c r="CL305" s="37"/>
      <c r="CM305" s="16">
        <f t="shared" si="11"/>
        <v>0</v>
      </c>
    </row>
    <row r="306" spans="1:91" ht="22.5" customHeight="1" x14ac:dyDescent="0.2">
      <c r="A306" s="32" t="s">
        <v>300</v>
      </c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4"/>
      <c r="R306" s="38">
        <v>2640</v>
      </c>
      <c r="S306" s="39"/>
      <c r="T306" s="39"/>
      <c r="U306" s="39"/>
      <c r="V306" s="39"/>
      <c r="W306" s="39"/>
      <c r="X306" s="40"/>
      <c r="Y306" s="38"/>
      <c r="Z306" s="39"/>
      <c r="AA306" s="39"/>
      <c r="AB306" s="39"/>
      <c r="AC306" s="40"/>
      <c r="AD306" s="38"/>
      <c r="AE306" s="39"/>
      <c r="AF306" s="39"/>
      <c r="AG306" s="39"/>
      <c r="AH306" s="39"/>
      <c r="AI306" s="40"/>
      <c r="AJ306" s="38"/>
      <c r="AK306" s="39"/>
      <c r="AL306" s="39"/>
      <c r="AM306" s="39"/>
      <c r="AN306" s="40"/>
      <c r="AO306" s="38">
        <v>1</v>
      </c>
      <c r="AP306" s="39"/>
      <c r="AQ306" s="39"/>
      <c r="AR306" s="39"/>
      <c r="AS306" s="39"/>
      <c r="AT306" s="39"/>
      <c r="AU306" s="40"/>
      <c r="AV306" s="38"/>
      <c r="AW306" s="39"/>
      <c r="AX306" s="39"/>
      <c r="AY306" s="39"/>
      <c r="AZ306" s="39"/>
      <c r="BA306" s="40"/>
      <c r="BB306" s="38"/>
      <c r="BC306" s="39"/>
      <c r="BD306" s="39"/>
      <c r="BE306" s="39"/>
      <c r="BF306" s="40"/>
      <c r="BG306" s="35"/>
      <c r="BH306" s="36"/>
      <c r="BI306" s="36"/>
      <c r="BJ306" s="36"/>
      <c r="BK306" s="36"/>
      <c r="BL306" s="36"/>
      <c r="BM306" s="37"/>
      <c r="BN306" s="35"/>
      <c r="BO306" s="36"/>
      <c r="BP306" s="36"/>
      <c r="BQ306" s="36"/>
      <c r="BR306" s="36"/>
      <c r="BS306" s="37"/>
      <c r="BT306" s="35"/>
      <c r="BU306" s="36"/>
      <c r="BV306" s="36"/>
      <c r="BW306" s="36"/>
      <c r="BX306" s="36"/>
      <c r="BY306" s="36"/>
      <c r="BZ306" s="37"/>
      <c r="CA306" s="71">
        <f>AO306*BG306</f>
        <v>0</v>
      </c>
      <c r="CB306" s="72"/>
      <c r="CC306" s="72"/>
      <c r="CD306" s="72"/>
      <c r="CE306" s="72"/>
      <c r="CF306" s="73"/>
      <c r="CG306" s="35">
        <f t="shared" si="13"/>
        <v>0</v>
      </c>
      <c r="CH306" s="36"/>
      <c r="CI306" s="36"/>
      <c r="CJ306" s="36"/>
      <c r="CK306" s="36"/>
      <c r="CL306" s="37"/>
      <c r="CM306" s="16">
        <f t="shared" si="11"/>
        <v>0</v>
      </c>
    </row>
    <row r="307" spans="1:91" ht="15" customHeight="1" x14ac:dyDescent="0.2">
      <c r="A307" s="32" t="s">
        <v>274</v>
      </c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4"/>
      <c r="R307" s="38">
        <v>2640</v>
      </c>
      <c r="S307" s="39"/>
      <c r="T307" s="39"/>
      <c r="U307" s="39"/>
      <c r="V307" s="39"/>
      <c r="W307" s="39"/>
      <c r="X307" s="40"/>
      <c r="Y307" s="38"/>
      <c r="Z307" s="39"/>
      <c r="AA307" s="39"/>
      <c r="AB307" s="39"/>
      <c r="AC307" s="40"/>
      <c r="AD307" s="38"/>
      <c r="AE307" s="39"/>
      <c r="AF307" s="39"/>
      <c r="AG307" s="39"/>
      <c r="AH307" s="39"/>
      <c r="AI307" s="40"/>
      <c r="AJ307" s="38"/>
      <c r="AK307" s="39"/>
      <c r="AL307" s="39"/>
      <c r="AM307" s="39"/>
      <c r="AN307" s="40"/>
      <c r="AO307" s="38">
        <v>1</v>
      </c>
      <c r="AP307" s="39"/>
      <c r="AQ307" s="39"/>
      <c r="AR307" s="39"/>
      <c r="AS307" s="39"/>
      <c r="AT307" s="39"/>
      <c r="AU307" s="40"/>
      <c r="AV307" s="38"/>
      <c r="AW307" s="39"/>
      <c r="AX307" s="39"/>
      <c r="AY307" s="39"/>
      <c r="AZ307" s="39"/>
      <c r="BA307" s="40"/>
      <c r="BB307" s="38"/>
      <c r="BC307" s="39"/>
      <c r="BD307" s="39"/>
      <c r="BE307" s="39"/>
      <c r="BF307" s="40"/>
      <c r="BG307" s="35">
        <v>0</v>
      </c>
      <c r="BH307" s="36"/>
      <c r="BI307" s="36"/>
      <c r="BJ307" s="36"/>
      <c r="BK307" s="36"/>
      <c r="BL307" s="36"/>
      <c r="BM307" s="37"/>
      <c r="BN307" s="35"/>
      <c r="BO307" s="36"/>
      <c r="BP307" s="36"/>
      <c r="BQ307" s="36"/>
      <c r="BR307" s="36"/>
      <c r="BS307" s="37"/>
      <c r="BT307" s="35"/>
      <c r="BU307" s="36"/>
      <c r="BV307" s="36"/>
      <c r="BW307" s="36"/>
      <c r="BX307" s="36"/>
      <c r="BY307" s="36"/>
      <c r="BZ307" s="37"/>
      <c r="CA307" s="71">
        <f t="shared" ref="CA307" si="14">AO307*BG307</f>
        <v>0</v>
      </c>
      <c r="CB307" s="72"/>
      <c r="CC307" s="72"/>
      <c r="CD307" s="72"/>
      <c r="CE307" s="72"/>
      <c r="CF307" s="73"/>
      <c r="CG307" s="35">
        <f t="shared" si="13"/>
        <v>0</v>
      </c>
      <c r="CH307" s="36"/>
      <c r="CI307" s="36"/>
      <c r="CJ307" s="36"/>
      <c r="CK307" s="36"/>
      <c r="CL307" s="37"/>
      <c r="CM307" s="16">
        <f t="shared" si="11"/>
        <v>0</v>
      </c>
    </row>
    <row r="308" spans="1:91" ht="23.25" customHeight="1" x14ac:dyDescent="0.2">
      <c r="A308" s="32" t="s">
        <v>295</v>
      </c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4"/>
      <c r="R308" s="38">
        <v>2640</v>
      </c>
      <c r="S308" s="39"/>
      <c r="T308" s="39"/>
      <c r="U308" s="39"/>
      <c r="V308" s="39"/>
      <c r="W308" s="39"/>
      <c r="X308" s="40"/>
      <c r="Y308" s="38"/>
      <c r="Z308" s="39"/>
      <c r="AA308" s="39"/>
      <c r="AB308" s="39"/>
      <c r="AC308" s="40"/>
      <c r="AD308" s="38"/>
      <c r="AE308" s="39"/>
      <c r="AF308" s="39"/>
      <c r="AG308" s="39"/>
      <c r="AH308" s="39"/>
      <c r="AI308" s="40"/>
      <c r="AJ308" s="38"/>
      <c r="AK308" s="39"/>
      <c r="AL308" s="39"/>
      <c r="AM308" s="39"/>
      <c r="AN308" s="40"/>
      <c r="AO308" s="38">
        <v>1</v>
      </c>
      <c r="AP308" s="39"/>
      <c r="AQ308" s="39"/>
      <c r="AR308" s="39"/>
      <c r="AS308" s="39"/>
      <c r="AT308" s="39"/>
      <c r="AU308" s="40"/>
      <c r="AV308" s="38"/>
      <c r="AW308" s="39"/>
      <c r="AX308" s="39"/>
      <c r="AY308" s="39"/>
      <c r="AZ308" s="39"/>
      <c r="BA308" s="40"/>
      <c r="BB308" s="38"/>
      <c r="BC308" s="39"/>
      <c r="BD308" s="39"/>
      <c r="BE308" s="39"/>
      <c r="BF308" s="40"/>
      <c r="BG308" s="35">
        <v>0</v>
      </c>
      <c r="BH308" s="36"/>
      <c r="BI308" s="36"/>
      <c r="BJ308" s="36"/>
      <c r="BK308" s="36"/>
      <c r="BL308" s="36"/>
      <c r="BM308" s="37"/>
      <c r="BN308" s="35"/>
      <c r="BO308" s="36"/>
      <c r="BP308" s="36"/>
      <c r="BQ308" s="36"/>
      <c r="BR308" s="36"/>
      <c r="BS308" s="37"/>
      <c r="BT308" s="35"/>
      <c r="BU308" s="36"/>
      <c r="BV308" s="36"/>
      <c r="BW308" s="36"/>
      <c r="BX308" s="36"/>
      <c r="BY308" s="36"/>
      <c r="BZ308" s="37"/>
      <c r="CA308" s="71">
        <f>AO308*BG308</f>
        <v>0</v>
      </c>
      <c r="CB308" s="72"/>
      <c r="CC308" s="72"/>
      <c r="CD308" s="72"/>
      <c r="CE308" s="72"/>
      <c r="CF308" s="73"/>
      <c r="CG308" s="35">
        <f t="shared" si="13"/>
        <v>0</v>
      </c>
      <c r="CH308" s="36"/>
      <c r="CI308" s="36"/>
      <c r="CJ308" s="36"/>
      <c r="CK308" s="36"/>
      <c r="CL308" s="37"/>
      <c r="CM308" s="16">
        <f t="shared" si="11"/>
        <v>0</v>
      </c>
    </row>
    <row r="309" spans="1:91" ht="13.5" customHeight="1" x14ac:dyDescent="0.2">
      <c r="A309" s="32" t="s">
        <v>293</v>
      </c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4"/>
      <c r="R309" s="38">
        <v>2640</v>
      </c>
      <c r="S309" s="39"/>
      <c r="T309" s="39"/>
      <c r="U309" s="39"/>
      <c r="V309" s="39"/>
      <c r="W309" s="39"/>
      <c r="X309" s="40"/>
      <c r="Y309" s="38"/>
      <c r="Z309" s="39"/>
      <c r="AA309" s="39"/>
      <c r="AB309" s="39"/>
      <c r="AC309" s="40"/>
      <c r="AD309" s="38"/>
      <c r="AE309" s="39"/>
      <c r="AF309" s="39"/>
      <c r="AG309" s="39"/>
      <c r="AH309" s="39"/>
      <c r="AI309" s="40"/>
      <c r="AJ309" s="38"/>
      <c r="AK309" s="39"/>
      <c r="AL309" s="39"/>
      <c r="AM309" s="39"/>
      <c r="AN309" s="40"/>
      <c r="AO309" s="38">
        <v>1</v>
      </c>
      <c r="AP309" s="39"/>
      <c r="AQ309" s="39"/>
      <c r="AR309" s="39"/>
      <c r="AS309" s="39"/>
      <c r="AT309" s="39"/>
      <c r="AU309" s="40"/>
      <c r="AV309" s="38"/>
      <c r="AW309" s="39"/>
      <c r="AX309" s="39"/>
      <c r="AY309" s="39"/>
      <c r="AZ309" s="39"/>
      <c r="BA309" s="40"/>
      <c r="BB309" s="38"/>
      <c r="BC309" s="39"/>
      <c r="BD309" s="39"/>
      <c r="BE309" s="39"/>
      <c r="BF309" s="40"/>
      <c r="BG309" s="35">
        <v>0</v>
      </c>
      <c r="BH309" s="36"/>
      <c r="BI309" s="36"/>
      <c r="BJ309" s="36"/>
      <c r="BK309" s="36"/>
      <c r="BL309" s="36"/>
      <c r="BM309" s="37"/>
      <c r="BN309" s="35"/>
      <c r="BO309" s="36"/>
      <c r="BP309" s="36"/>
      <c r="BQ309" s="36"/>
      <c r="BR309" s="36"/>
      <c r="BS309" s="37"/>
      <c r="BT309" s="35"/>
      <c r="BU309" s="36"/>
      <c r="BV309" s="36"/>
      <c r="BW309" s="36"/>
      <c r="BX309" s="36"/>
      <c r="BY309" s="36"/>
      <c r="BZ309" s="37"/>
      <c r="CA309" s="71">
        <f t="shared" ref="CA309:CA312" si="15">AO309*BG309</f>
        <v>0</v>
      </c>
      <c r="CB309" s="72"/>
      <c r="CC309" s="72"/>
      <c r="CD309" s="72"/>
      <c r="CE309" s="72"/>
      <c r="CF309" s="73"/>
      <c r="CG309" s="35">
        <f t="shared" si="13"/>
        <v>0</v>
      </c>
      <c r="CH309" s="36"/>
      <c r="CI309" s="36"/>
      <c r="CJ309" s="36"/>
      <c r="CK309" s="36"/>
      <c r="CL309" s="37"/>
      <c r="CM309" s="16">
        <f t="shared" si="11"/>
        <v>0</v>
      </c>
    </row>
    <row r="310" spans="1:91" ht="13.5" customHeight="1" x14ac:dyDescent="0.2">
      <c r="A310" s="32" t="s">
        <v>250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4"/>
      <c r="R310" s="38">
        <v>2640</v>
      </c>
      <c r="S310" s="39"/>
      <c r="T310" s="39"/>
      <c r="U310" s="39"/>
      <c r="V310" s="39"/>
      <c r="W310" s="39"/>
      <c r="X310" s="40"/>
      <c r="Y310" s="38"/>
      <c r="Z310" s="39"/>
      <c r="AA310" s="39"/>
      <c r="AB310" s="39"/>
      <c r="AC310" s="40"/>
      <c r="AD310" s="38"/>
      <c r="AE310" s="39"/>
      <c r="AF310" s="39"/>
      <c r="AG310" s="39"/>
      <c r="AH310" s="39"/>
      <c r="AI310" s="40"/>
      <c r="AJ310" s="38"/>
      <c r="AK310" s="39"/>
      <c r="AL310" s="39"/>
      <c r="AM310" s="39"/>
      <c r="AN310" s="40"/>
      <c r="AO310" s="38">
        <v>1</v>
      </c>
      <c r="AP310" s="39"/>
      <c r="AQ310" s="39"/>
      <c r="AR310" s="39"/>
      <c r="AS310" s="39"/>
      <c r="AT310" s="39"/>
      <c r="AU310" s="40"/>
      <c r="AV310" s="38"/>
      <c r="AW310" s="39"/>
      <c r="AX310" s="39"/>
      <c r="AY310" s="39"/>
      <c r="AZ310" s="39"/>
      <c r="BA310" s="40"/>
      <c r="BB310" s="38"/>
      <c r="BC310" s="39"/>
      <c r="BD310" s="39"/>
      <c r="BE310" s="39"/>
      <c r="BF310" s="40"/>
      <c r="BG310" s="35">
        <v>24955.919999999998</v>
      </c>
      <c r="BH310" s="36"/>
      <c r="BI310" s="36"/>
      <c r="BJ310" s="36"/>
      <c r="BK310" s="36"/>
      <c r="BL310" s="36"/>
      <c r="BM310" s="37"/>
      <c r="BN310" s="35"/>
      <c r="BO310" s="36"/>
      <c r="BP310" s="36"/>
      <c r="BQ310" s="36"/>
      <c r="BR310" s="36"/>
      <c r="BS310" s="37"/>
      <c r="BT310" s="35"/>
      <c r="BU310" s="36"/>
      <c r="BV310" s="36"/>
      <c r="BW310" s="36"/>
      <c r="BX310" s="36"/>
      <c r="BY310" s="36"/>
      <c r="BZ310" s="37"/>
      <c r="CA310" s="71">
        <f t="shared" si="15"/>
        <v>24955.919999999998</v>
      </c>
      <c r="CB310" s="72"/>
      <c r="CC310" s="72"/>
      <c r="CD310" s="72"/>
      <c r="CE310" s="72"/>
      <c r="CF310" s="73"/>
      <c r="CG310" s="35">
        <f t="shared" si="13"/>
        <v>0</v>
      </c>
      <c r="CH310" s="36"/>
      <c r="CI310" s="36"/>
      <c r="CJ310" s="36"/>
      <c r="CK310" s="36"/>
      <c r="CL310" s="37"/>
      <c r="CM310" s="16">
        <f t="shared" si="11"/>
        <v>0</v>
      </c>
    </row>
    <row r="311" spans="1:91" ht="13.5" customHeight="1" x14ac:dyDescent="0.2">
      <c r="A311" s="32" t="s">
        <v>317</v>
      </c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4"/>
      <c r="R311" s="38">
        <v>2640</v>
      </c>
      <c r="S311" s="39"/>
      <c r="T311" s="39"/>
      <c r="U311" s="39"/>
      <c r="V311" s="39"/>
      <c r="W311" s="39"/>
      <c r="X311" s="40"/>
      <c r="Y311" s="38"/>
      <c r="Z311" s="39"/>
      <c r="AA311" s="39"/>
      <c r="AB311" s="39"/>
      <c r="AC311" s="40"/>
      <c r="AD311" s="38"/>
      <c r="AE311" s="39"/>
      <c r="AF311" s="39"/>
      <c r="AG311" s="39"/>
      <c r="AH311" s="39"/>
      <c r="AI311" s="40"/>
      <c r="AJ311" s="38"/>
      <c r="AK311" s="39"/>
      <c r="AL311" s="39"/>
      <c r="AM311" s="39"/>
      <c r="AN311" s="40"/>
      <c r="AO311" s="38">
        <v>1</v>
      </c>
      <c r="AP311" s="39"/>
      <c r="AQ311" s="39"/>
      <c r="AR311" s="39"/>
      <c r="AS311" s="39"/>
      <c r="AT311" s="39"/>
      <c r="AU311" s="40"/>
      <c r="AV311" s="38">
        <v>1</v>
      </c>
      <c r="AW311" s="39"/>
      <c r="AX311" s="39"/>
      <c r="AY311" s="39"/>
      <c r="AZ311" s="39"/>
      <c r="BA311" s="40"/>
      <c r="BB311" s="38"/>
      <c r="BC311" s="39"/>
      <c r="BD311" s="39"/>
      <c r="BE311" s="39"/>
      <c r="BF311" s="40"/>
      <c r="BG311" s="35">
        <v>549000</v>
      </c>
      <c r="BH311" s="36"/>
      <c r="BI311" s="36"/>
      <c r="BJ311" s="36"/>
      <c r="BK311" s="36"/>
      <c r="BL311" s="36"/>
      <c r="BM311" s="37"/>
      <c r="BN311" s="35">
        <v>681720</v>
      </c>
      <c r="BO311" s="36"/>
      <c r="BP311" s="36"/>
      <c r="BQ311" s="36"/>
      <c r="BR311" s="36"/>
      <c r="BS311" s="37"/>
      <c r="BT311" s="35"/>
      <c r="BU311" s="36"/>
      <c r="BV311" s="36"/>
      <c r="BW311" s="36"/>
      <c r="BX311" s="36"/>
      <c r="BY311" s="36"/>
      <c r="BZ311" s="37"/>
      <c r="CA311" s="71">
        <f t="shared" si="15"/>
        <v>549000</v>
      </c>
      <c r="CB311" s="72"/>
      <c r="CC311" s="72"/>
      <c r="CD311" s="72"/>
      <c r="CE311" s="72"/>
      <c r="CF311" s="73"/>
      <c r="CG311" s="35">
        <f t="shared" si="13"/>
        <v>681720</v>
      </c>
      <c r="CH311" s="36"/>
      <c r="CI311" s="36"/>
      <c r="CJ311" s="36"/>
      <c r="CK311" s="36"/>
      <c r="CL311" s="37"/>
      <c r="CM311" s="16">
        <f t="shared" si="11"/>
        <v>0</v>
      </c>
    </row>
    <row r="312" spans="1:91" ht="13.5" customHeight="1" x14ac:dyDescent="0.2">
      <c r="A312" s="32" t="s">
        <v>324</v>
      </c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4"/>
      <c r="R312" s="38">
        <v>2640</v>
      </c>
      <c r="S312" s="39"/>
      <c r="T312" s="39"/>
      <c r="U312" s="39"/>
      <c r="V312" s="39"/>
      <c r="W312" s="39"/>
      <c r="X312" s="40"/>
      <c r="Y312" s="38"/>
      <c r="Z312" s="39"/>
      <c r="AA312" s="39"/>
      <c r="AB312" s="39"/>
      <c r="AC312" s="40"/>
      <c r="AD312" s="38"/>
      <c r="AE312" s="39"/>
      <c r="AF312" s="39"/>
      <c r="AG312" s="39"/>
      <c r="AH312" s="39"/>
      <c r="AI312" s="40"/>
      <c r="AJ312" s="38"/>
      <c r="AK312" s="39"/>
      <c r="AL312" s="39"/>
      <c r="AM312" s="39"/>
      <c r="AN312" s="40"/>
      <c r="AO312" s="38">
        <v>1</v>
      </c>
      <c r="AP312" s="39"/>
      <c r="AQ312" s="39"/>
      <c r="AR312" s="39"/>
      <c r="AS312" s="39"/>
      <c r="AT312" s="39"/>
      <c r="AU312" s="40"/>
      <c r="AV312" s="38"/>
      <c r="AW312" s="39"/>
      <c r="AX312" s="39"/>
      <c r="AY312" s="39"/>
      <c r="AZ312" s="39"/>
      <c r="BA312" s="40"/>
      <c r="BB312" s="38"/>
      <c r="BC312" s="39"/>
      <c r="BD312" s="39"/>
      <c r="BE312" s="39"/>
      <c r="BF312" s="40"/>
      <c r="BG312" s="35">
        <v>454366.8</v>
      </c>
      <c r="BH312" s="36"/>
      <c r="BI312" s="36"/>
      <c r="BJ312" s="36"/>
      <c r="BK312" s="36"/>
      <c r="BL312" s="36"/>
      <c r="BM312" s="37"/>
      <c r="BN312" s="35"/>
      <c r="BO312" s="36"/>
      <c r="BP312" s="36"/>
      <c r="BQ312" s="36"/>
      <c r="BR312" s="36"/>
      <c r="BS312" s="37"/>
      <c r="BT312" s="35"/>
      <c r="BU312" s="36"/>
      <c r="BV312" s="36"/>
      <c r="BW312" s="36"/>
      <c r="BX312" s="36"/>
      <c r="BY312" s="36"/>
      <c r="BZ312" s="37"/>
      <c r="CA312" s="71">
        <f t="shared" si="15"/>
        <v>454366.8</v>
      </c>
      <c r="CB312" s="72"/>
      <c r="CC312" s="72"/>
      <c r="CD312" s="72"/>
      <c r="CE312" s="72"/>
      <c r="CF312" s="73"/>
      <c r="CG312" s="35">
        <f t="shared" si="13"/>
        <v>0</v>
      </c>
      <c r="CH312" s="36"/>
      <c r="CI312" s="36"/>
      <c r="CJ312" s="36"/>
      <c r="CK312" s="36"/>
      <c r="CL312" s="37"/>
      <c r="CM312" s="16">
        <f t="shared" si="11"/>
        <v>0</v>
      </c>
    </row>
    <row r="313" spans="1:91" ht="13.5" customHeight="1" x14ac:dyDescent="0.2">
      <c r="A313" s="32" t="s">
        <v>302</v>
      </c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4"/>
      <c r="R313" s="38">
        <v>2640</v>
      </c>
      <c r="S313" s="39"/>
      <c r="T313" s="39"/>
      <c r="U313" s="39"/>
      <c r="V313" s="39"/>
      <c r="W313" s="39"/>
      <c r="X313" s="40"/>
      <c r="Y313" s="38"/>
      <c r="Z313" s="39"/>
      <c r="AA313" s="39"/>
      <c r="AB313" s="39"/>
      <c r="AC313" s="40"/>
      <c r="AD313" s="38"/>
      <c r="AE313" s="39"/>
      <c r="AF313" s="39"/>
      <c r="AG313" s="39"/>
      <c r="AH313" s="39"/>
      <c r="AI313" s="40"/>
      <c r="AJ313" s="38"/>
      <c r="AK313" s="39"/>
      <c r="AL313" s="39"/>
      <c r="AM313" s="39"/>
      <c r="AN313" s="40"/>
      <c r="AO313" s="38">
        <v>1</v>
      </c>
      <c r="AP313" s="39"/>
      <c r="AQ313" s="39"/>
      <c r="AR313" s="39"/>
      <c r="AS313" s="39"/>
      <c r="AT313" s="39"/>
      <c r="AU313" s="40"/>
      <c r="AV313" s="38"/>
      <c r="AW313" s="39"/>
      <c r="AX313" s="39"/>
      <c r="AY313" s="39"/>
      <c r="AZ313" s="39"/>
      <c r="BA313" s="40"/>
      <c r="BB313" s="38"/>
      <c r="BC313" s="39"/>
      <c r="BD313" s="39"/>
      <c r="BE313" s="39"/>
      <c r="BF313" s="40"/>
      <c r="BG313" s="71">
        <v>149360</v>
      </c>
      <c r="BH313" s="72"/>
      <c r="BI313" s="72"/>
      <c r="BJ313" s="72"/>
      <c r="BK313" s="72"/>
      <c r="BL313" s="72"/>
      <c r="BM313" s="73"/>
      <c r="BN313" s="35"/>
      <c r="BO313" s="36"/>
      <c r="BP313" s="36"/>
      <c r="BQ313" s="36"/>
      <c r="BR313" s="36"/>
      <c r="BS313" s="37"/>
      <c r="BT313" s="35"/>
      <c r="BU313" s="36"/>
      <c r="BV313" s="36"/>
      <c r="BW313" s="36"/>
      <c r="BX313" s="36"/>
      <c r="BY313" s="36"/>
      <c r="BZ313" s="37"/>
      <c r="CA313" s="71">
        <f t="shared" si="12"/>
        <v>149360</v>
      </c>
      <c r="CB313" s="72"/>
      <c r="CC313" s="72"/>
      <c r="CD313" s="72"/>
      <c r="CE313" s="72"/>
      <c r="CF313" s="73"/>
      <c r="CG313" s="35">
        <f t="shared" si="13"/>
        <v>0</v>
      </c>
      <c r="CH313" s="36"/>
      <c r="CI313" s="36"/>
      <c r="CJ313" s="36"/>
      <c r="CK313" s="36"/>
      <c r="CL313" s="37"/>
      <c r="CM313" s="16">
        <f t="shared" si="11"/>
        <v>0</v>
      </c>
    </row>
    <row r="314" spans="1:91" ht="13.5" customHeight="1" x14ac:dyDescent="0.2">
      <c r="A314" s="32" t="s">
        <v>249</v>
      </c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4"/>
      <c r="R314" s="38">
        <v>2640</v>
      </c>
      <c r="S314" s="39"/>
      <c r="T314" s="39"/>
      <c r="U314" s="39"/>
      <c r="V314" s="39"/>
      <c r="W314" s="39"/>
      <c r="X314" s="40"/>
      <c r="Y314" s="38"/>
      <c r="Z314" s="39"/>
      <c r="AA314" s="39"/>
      <c r="AB314" s="39"/>
      <c r="AC314" s="40"/>
      <c r="AD314" s="38"/>
      <c r="AE314" s="39"/>
      <c r="AF314" s="39"/>
      <c r="AG314" s="39"/>
      <c r="AH314" s="39"/>
      <c r="AI314" s="40"/>
      <c r="AJ314" s="38"/>
      <c r="AK314" s="39"/>
      <c r="AL314" s="39"/>
      <c r="AM314" s="39"/>
      <c r="AN314" s="40"/>
      <c r="AO314" s="38">
        <v>1</v>
      </c>
      <c r="AP314" s="39"/>
      <c r="AQ314" s="39"/>
      <c r="AR314" s="39"/>
      <c r="AS314" s="39"/>
      <c r="AT314" s="39"/>
      <c r="AU314" s="40"/>
      <c r="AV314" s="38"/>
      <c r="AW314" s="39"/>
      <c r="AX314" s="39"/>
      <c r="AY314" s="39"/>
      <c r="AZ314" s="39"/>
      <c r="BA314" s="40"/>
      <c r="BB314" s="38"/>
      <c r="BC314" s="39"/>
      <c r="BD314" s="39"/>
      <c r="BE314" s="39"/>
      <c r="BF314" s="40"/>
      <c r="BG314" s="35">
        <v>0</v>
      </c>
      <c r="BH314" s="36"/>
      <c r="BI314" s="36"/>
      <c r="BJ314" s="36"/>
      <c r="BK314" s="36"/>
      <c r="BL314" s="36"/>
      <c r="BM314" s="37"/>
      <c r="BN314" s="35"/>
      <c r="BO314" s="36"/>
      <c r="BP314" s="36"/>
      <c r="BQ314" s="36"/>
      <c r="BR314" s="36"/>
      <c r="BS314" s="37"/>
      <c r="BT314" s="35"/>
      <c r="BU314" s="36"/>
      <c r="BV314" s="36"/>
      <c r="BW314" s="36"/>
      <c r="BX314" s="36"/>
      <c r="BY314" s="36"/>
      <c r="BZ314" s="37"/>
      <c r="CA314" s="71">
        <f t="shared" si="9"/>
        <v>0</v>
      </c>
      <c r="CB314" s="72"/>
      <c r="CC314" s="72"/>
      <c r="CD314" s="72"/>
      <c r="CE314" s="72"/>
      <c r="CF314" s="73"/>
      <c r="CG314" s="35">
        <f t="shared" si="13"/>
        <v>0</v>
      </c>
      <c r="CH314" s="36"/>
      <c r="CI314" s="36"/>
      <c r="CJ314" s="36"/>
      <c r="CK314" s="36"/>
      <c r="CL314" s="37"/>
      <c r="CM314" s="16">
        <f t="shared" si="11"/>
        <v>0</v>
      </c>
    </row>
    <row r="315" spans="1:91" ht="13.5" customHeight="1" x14ac:dyDescent="0.2">
      <c r="A315" s="32" t="s">
        <v>303</v>
      </c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4"/>
      <c r="R315" s="38">
        <v>2640</v>
      </c>
      <c r="S315" s="39"/>
      <c r="T315" s="39"/>
      <c r="U315" s="39"/>
      <c r="V315" s="39"/>
      <c r="W315" s="39"/>
      <c r="X315" s="40"/>
      <c r="Y315" s="38"/>
      <c r="Z315" s="39"/>
      <c r="AA315" s="39"/>
      <c r="AB315" s="39"/>
      <c r="AC315" s="40"/>
      <c r="AD315" s="38"/>
      <c r="AE315" s="39"/>
      <c r="AF315" s="39"/>
      <c r="AG315" s="39"/>
      <c r="AH315" s="39"/>
      <c r="AI315" s="40"/>
      <c r="AJ315" s="38"/>
      <c r="AK315" s="39"/>
      <c r="AL315" s="39"/>
      <c r="AM315" s="39"/>
      <c r="AN315" s="40"/>
      <c r="AO315" s="38">
        <v>12</v>
      </c>
      <c r="AP315" s="39"/>
      <c r="AQ315" s="39"/>
      <c r="AR315" s="39"/>
      <c r="AS315" s="39"/>
      <c r="AT315" s="39"/>
      <c r="AU315" s="40"/>
      <c r="AV315" s="38"/>
      <c r="AW315" s="39"/>
      <c r="AX315" s="39"/>
      <c r="AY315" s="39"/>
      <c r="AZ315" s="39"/>
      <c r="BA315" s="40"/>
      <c r="BB315" s="38"/>
      <c r="BC315" s="39"/>
      <c r="BD315" s="39"/>
      <c r="BE315" s="39"/>
      <c r="BF315" s="40"/>
      <c r="BG315" s="35">
        <v>0</v>
      </c>
      <c r="BH315" s="36"/>
      <c r="BI315" s="36"/>
      <c r="BJ315" s="36"/>
      <c r="BK315" s="36"/>
      <c r="BL315" s="36"/>
      <c r="BM315" s="37"/>
      <c r="BN315" s="35"/>
      <c r="BO315" s="36"/>
      <c r="BP315" s="36"/>
      <c r="BQ315" s="36"/>
      <c r="BR315" s="36"/>
      <c r="BS315" s="37"/>
      <c r="BT315" s="35"/>
      <c r="BU315" s="36"/>
      <c r="BV315" s="36"/>
      <c r="BW315" s="36"/>
      <c r="BX315" s="36"/>
      <c r="BY315" s="36"/>
      <c r="BZ315" s="37"/>
      <c r="CA315" s="71">
        <f t="shared" si="9"/>
        <v>0</v>
      </c>
      <c r="CB315" s="72"/>
      <c r="CC315" s="72"/>
      <c r="CD315" s="72"/>
      <c r="CE315" s="72"/>
      <c r="CF315" s="73"/>
      <c r="CG315" s="35">
        <f t="shared" si="13"/>
        <v>0</v>
      </c>
      <c r="CH315" s="36"/>
      <c r="CI315" s="36"/>
      <c r="CJ315" s="36"/>
      <c r="CK315" s="36"/>
      <c r="CL315" s="37"/>
      <c r="CM315" s="16">
        <f t="shared" si="11"/>
        <v>0</v>
      </c>
    </row>
    <row r="316" spans="1:91" ht="14.25" customHeight="1" x14ac:dyDescent="0.2">
      <c r="A316" s="32" t="s">
        <v>315</v>
      </c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4"/>
      <c r="R316" s="38">
        <v>2640</v>
      </c>
      <c r="S316" s="39"/>
      <c r="T316" s="39"/>
      <c r="U316" s="39"/>
      <c r="V316" s="39"/>
      <c r="W316" s="39"/>
      <c r="X316" s="40"/>
      <c r="Y316" s="38"/>
      <c r="Z316" s="39"/>
      <c r="AA316" s="39"/>
      <c r="AB316" s="39"/>
      <c r="AC316" s="40"/>
      <c r="AD316" s="38"/>
      <c r="AE316" s="39"/>
      <c r="AF316" s="39"/>
      <c r="AG316" s="39"/>
      <c r="AH316" s="39"/>
      <c r="AI316" s="40"/>
      <c r="AJ316" s="38"/>
      <c r="AK316" s="39"/>
      <c r="AL316" s="39"/>
      <c r="AM316" s="39"/>
      <c r="AN316" s="40"/>
      <c r="AO316" s="38">
        <v>12</v>
      </c>
      <c r="AP316" s="39"/>
      <c r="AQ316" s="39"/>
      <c r="AR316" s="39"/>
      <c r="AS316" s="39"/>
      <c r="AT316" s="39"/>
      <c r="AU316" s="40"/>
      <c r="AV316" s="38"/>
      <c r="AW316" s="39"/>
      <c r="AX316" s="39"/>
      <c r="AY316" s="39"/>
      <c r="AZ316" s="39"/>
      <c r="BA316" s="40"/>
      <c r="BB316" s="38"/>
      <c r="BC316" s="39"/>
      <c r="BD316" s="39"/>
      <c r="BE316" s="39"/>
      <c r="BF316" s="40"/>
      <c r="BG316" s="35">
        <v>25720</v>
      </c>
      <c r="BH316" s="36"/>
      <c r="BI316" s="36"/>
      <c r="BJ316" s="36"/>
      <c r="BK316" s="36"/>
      <c r="BL316" s="36"/>
      <c r="BM316" s="37"/>
      <c r="BN316" s="35"/>
      <c r="BO316" s="36"/>
      <c r="BP316" s="36"/>
      <c r="BQ316" s="36"/>
      <c r="BR316" s="36"/>
      <c r="BS316" s="37"/>
      <c r="BT316" s="35"/>
      <c r="BU316" s="36"/>
      <c r="BV316" s="36"/>
      <c r="BW316" s="36"/>
      <c r="BX316" s="36"/>
      <c r="BY316" s="36"/>
      <c r="BZ316" s="37"/>
      <c r="CA316" s="35">
        <f t="shared" ref="CA316" si="16">AO316*BG316</f>
        <v>308640</v>
      </c>
      <c r="CB316" s="36"/>
      <c r="CC316" s="36"/>
      <c r="CD316" s="36"/>
      <c r="CE316" s="36"/>
      <c r="CF316" s="37"/>
      <c r="CG316" s="35">
        <f t="shared" si="13"/>
        <v>0</v>
      </c>
      <c r="CH316" s="36"/>
      <c r="CI316" s="36"/>
      <c r="CJ316" s="36"/>
      <c r="CK316" s="36"/>
      <c r="CL316" s="37"/>
      <c r="CM316" s="16">
        <f t="shared" si="11"/>
        <v>0</v>
      </c>
    </row>
    <row r="317" spans="1:91" ht="13.5" customHeight="1" x14ac:dyDescent="0.2">
      <c r="A317" s="32" t="s">
        <v>250</v>
      </c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4"/>
      <c r="R317" s="38">
        <v>2640</v>
      </c>
      <c r="S317" s="39"/>
      <c r="T317" s="39"/>
      <c r="U317" s="39"/>
      <c r="V317" s="39"/>
      <c r="W317" s="39"/>
      <c r="X317" s="40"/>
      <c r="Y317" s="38"/>
      <c r="Z317" s="39"/>
      <c r="AA317" s="39"/>
      <c r="AB317" s="39"/>
      <c r="AC317" s="40"/>
      <c r="AD317" s="38"/>
      <c r="AE317" s="39"/>
      <c r="AF317" s="39"/>
      <c r="AG317" s="39"/>
      <c r="AH317" s="39"/>
      <c r="AI317" s="40"/>
      <c r="AJ317" s="38"/>
      <c r="AK317" s="39"/>
      <c r="AL317" s="39"/>
      <c r="AM317" s="39"/>
      <c r="AN317" s="40"/>
      <c r="AO317" s="38">
        <v>1</v>
      </c>
      <c r="AP317" s="39"/>
      <c r="AQ317" s="39"/>
      <c r="AR317" s="39"/>
      <c r="AS317" s="39"/>
      <c r="AT317" s="39"/>
      <c r="AU317" s="40"/>
      <c r="AV317" s="38"/>
      <c r="AW317" s="39"/>
      <c r="AX317" s="39"/>
      <c r="AY317" s="39"/>
      <c r="AZ317" s="39"/>
      <c r="BA317" s="40"/>
      <c r="BB317" s="38"/>
      <c r="BC317" s="39"/>
      <c r="BD317" s="39"/>
      <c r="BE317" s="39"/>
      <c r="BF317" s="40"/>
      <c r="BG317" s="71">
        <v>70000</v>
      </c>
      <c r="BH317" s="72"/>
      <c r="BI317" s="72"/>
      <c r="BJ317" s="72"/>
      <c r="BK317" s="72"/>
      <c r="BL317" s="72"/>
      <c r="BM317" s="73"/>
      <c r="BN317" s="35"/>
      <c r="BO317" s="36"/>
      <c r="BP317" s="36"/>
      <c r="BQ317" s="36"/>
      <c r="BR317" s="36"/>
      <c r="BS317" s="37"/>
      <c r="BT317" s="35"/>
      <c r="BU317" s="36"/>
      <c r="BV317" s="36"/>
      <c r="BW317" s="36"/>
      <c r="BX317" s="36"/>
      <c r="BY317" s="36"/>
      <c r="BZ317" s="37"/>
      <c r="CA317" s="35">
        <f t="shared" si="9"/>
        <v>70000</v>
      </c>
      <c r="CB317" s="36"/>
      <c r="CC317" s="36"/>
      <c r="CD317" s="36"/>
      <c r="CE317" s="36"/>
      <c r="CF317" s="37"/>
      <c r="CG317" s="35">
        <f t="shared" si="13"/>
        <v>0</v>
      </c>
      <c r="CH317" s="36"/>
      <c r="CI317" s="36"/>
      <c r="CJ317" s="36"/>
      <c r="CK317" s="36"/>
      <c r="CL317" s="37"/>
      <c r="CM317" s="16">
        <f t="shared" si="11"/>
        <v>0</v>
      </c>
    </row>
    <row r="318" spans="1:91" ht="13.5" customHeight="1" x14ac:dyDescent="0.2">
      <c r="A318" s="32" t="s">
        <v>221</v>
      </c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4"/>
      <c r="R318" s="38">
        <v>2640</v>
      </c>
      <c r="S318" s="39"/>
      <c r="T318" s="39"/>
      <c r="U318" s="39"/>
      <c r="V318" s="39"/>
      <c r="W318" s="39"/>
      <c r="X318" s="40"/>
      <c r="Y318" s="38"/>
      <c r="Z318" s="39"/>
      <c r="AA318" s="39"/>
      <c r="AB318" s="39"/>
      <c r="AC318" s="40"/>
      <c r="AD318" s="38"/>
      <c r="AE318" s="39"/>
      <c r="AF318" s="39"/>
      <c r="AG318" s="39"/>
      <c r="AH318" s="39"/>
      <c r="AI318" s="40"/>
      <c r="AJ318" s="38"/>
      <c r="AK318" s="39"/>
      <c r="AL318" s="39"/>
      <c r="AM318" s="39"/>
      <c r="AN318" s="40"/>
      <c r="AO318" s="38">
        <v>1</v>
      </c>
      <c r="AP318" s="39"/>
      <c r="AQ318" s="39"/>
      <c r="AR318" s="39"/>
      <c r="AS318" s="39"/>
      <c r="AT318" s="39"/>
      <c r="AU318" s="40"/>
      <c r="AV318" s="38"/>
      <c r="AW318" s="39"/>
      <c r="AX318" s="39"/>
      <c r="AY318" s="39"/>
      <c r="AZ318" s="39"/>
      <c r="BA318" s="40"/>
      <c r="BB318" s="38"/>
      <c r="BC318" s="39"/>
      <c r="BD318" s="39"/>
      <c r="BE318" s="39"/>
      <c r="BF318" s="40"/>
      <c r="BG318" s="35">
        <v>42000</v>
      </c>
      <c r="BH318" s="36"/>
      <c r="BI318" s="36"/>
      <c r="BJ318" s="36"/>
      <c r="BK318" s="36"/>
      <c r="BL318" s="36"/>
      <c r="BM318" s="37"/>
      <c r="BN318" s="35"/>
      <c r="BO318" s="36"/>
      <c r="BP318" s="36"/>
      <c r="BQ318" s="36"/>
      <c r="BR318" s="36"/>
      <c r="BS318" s="37"/>
      <c r="BT318" s="35"/>
      <c r="BU318" s="36"/>
      <c r="BV318" s="36"/>
      <c r="BW318" s="36"/>
      <c r="BX318" s="36"/>
      <c r="BY318" s="36"/>
      <c r="BZ318" s="37"/>
      <c r="CA318" s="35">
        <f t="shared" si="9"/>
        <v>42000</v>
      </c>
      <c r="CB318" s="36"/>
      <c r="CC318" s="36"/>
      <c r="CD318" s="36"/>
      <c r="CE318" s="36"/>
      <c r="CF318" s="37"/>
      <c r="CG318" s="35">
        <f t="shared" si="13"/>
        <v>0</v>
      </c>
      <c r="CH318" s="36"/>
      <c r="CI318" s="36"/>
      <c r="CJ318" s="36"/>
      <c r="CK318" s="36"/>
      <c r="CL318" s="37"/>
      <c r="CM318" s="16">
        <f t="shared" si="11"/>
        <v>0</v>
      </c>
    </row>
    <row r="319" spans="1:91" ht="14.25" customHeight="1" x14ac:dyDescent="0.2">
      <c r="A319" s="32" t="s">
        <v>278</v>
      </c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4"/>
      <c r="R319" s="38">
        <v>2640</v>
      </c>
      <c r="S319" s="39"/>
      <c r="T319" s="39"/>
      <c r="U319" s="39"/>
      <c r="V319" s="39"/>
      <c r="W319" s="39"/>
      <c r="X319" s="40"/>
      <c r="Y319" s="38"/>
      <c r="Z319" s="39"/>
      <c r="AA319" s="39"/>
      <c r="AB319" s="39"/>
      <c r="AC319" s="40"/>
      <c r="AD319" s="38"/>
      <c r="AE319" s="39"/>
      <c r="AF319" s="39"/>
      <c r="AG319" s="39"/>
      <c r="AH319" s="39"/>
      <c r="AI319" s="40"/>
      <c r="AJ319" s="38"/>
      <c r="AK319" s="39"/>
      <c r="AL319" s="39"/>
      <c r="AM319" s="39"/>
      <c r="AN319" s="40"/>
      <c r="AO319" s="38">
        <v>1</v>
      </c>
      <c r="AP319" s="39"/>
      <c r="AQ319" s="39"/>
      <c r="AR319" s="39"/>
      <c r="AS319" s="39"/>
      <c r="AT319" s="39"/>
      <c r="AU319" s="40"/>
      <c r="AV319" s="38"/>
      <c r="AW319" s="39"/>
      <c r="AX319" s="39"/>
      <c r="AY319" s="39"/>
      <c r="AZ319" s="39"/>
      <c r="BA319" s="40"/>
      <c r="BB319" s="38"/>
      <c r="BC319" s="39"/>
      <c r="BD319" s="39"/>
      <c r="BE319" s="39"/>
      <c r="BF319" s="40"/>
      <c r="BG319" s="35">
        <v>0</v>
      </c>
      <c r="BH319" s="36"/>
      <c r="BI319" s="36"/>
      <c r="BJ319" s="36"/>
      <c r="BK319" s="36"/>
      <c r="BL319" s="36"/>
      <c r="BM319" s="37"/>
      <c r="BN319" s="35"/>
      <c r="BO319" s="36"/>
      <c r="BP319" s="36"/>
      <c r="BQ319" s="36"/>
      <c r="BR319" s="36"/>
      <c r="BS319" s="37"/>
      <c r="BT319" s="35"/>
      <c r="BU319" s="36"/>
      <c r="BV319" s="36"/>
      <c r="BW319" s="36"/>
      <c r="BX319" s="36"/>
      <c r="BY319" s="36"/>
      <c r="BZ319" s="37"/>
      <c r="CA319" s="71">
        <f>AO319*BG319</f>
        <v>0</v>
      </c>
      <c r="CB319" s="72"/>
      <c r="CC319" s="72"/>
      <c r="CD319" s="72"/>
      <c r="CE319" s="72"/>
      <c r="CF319" s="73"/>
      <c r="CG319" s="35">
        <f t="shared" si="13"/>
        <v>0</v>
      </c>
      <c r="CH319" s="36"/>
      <c r="CI319" s="36"/>
      <c r="CJ319" s="36"/>
      <c r="CK319" s="36"/>
      <c r="CL319" s="37"/>
      <c r="CM319" s="16">
        <f t="shared" si="11"/>
        <v>0</v>
      </c>
    </row>
    <row r="320" spans="1:91" ht="13.5" customHeight="1" x14ac:dyDescent="0.2">
      <c r="A320" s="32" t="s">
        <v>330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4"/>
      <c r="R320" s="38">
        <v>2640</v>
      </c>
      <c r="S320" s="39"/>
      <c r="T320" s="39"/>
      <c r="U320" s="39"/>
      <c r="V320" s="39"/>
      <c r="W320" s="39"/>
      <c r="X320" s="40"/>
      <c r="Y320" s="38"/>
      <c r="Z320" s="39"/>
      <c r="AA320" s="39"/>
      <c r="AB320" s="39"/>
      <c r="AC320" s="40"/>
      <c r="AD320" s="38"/>
      <c r="AE320" s="39"/>
      <c r="AF320" s="39"/>
      <c r="AG320" s="39"/>
      <c r="AH320" s="39"/>
      <c r="AI320" s="40"/>
      <c r="AJ320" s="38"/>
      <c r="AK320" s="39"/>
      <c r="AL320" s="39"/>
      <c r="AM320" s="39"/>
      <c r="AN320" s="40"/>
      <c r="AO320" s="38">
        <v>1</v>
      </c>
      <c r="AP320" s="39"/>
      <c r="AQ320" s="39"/>
      <c r="AR320" s="39"/>
      <c r="AS320" s="39"/>
      <c r="AT320" s="39"/>
      <c r="AU320" s="40"/>
      <c r="AV320" s="38"/>
      <c r="AW320" s="39"/>
      <c r="AX320" s="39"/>
      <c r="AY320" s="39"/>
      <c r="AZ320" s="39"/>
      <c r="BA320" s="40"/>
      <c r="BB320" s="38"/>
      <c r="BC320" s="39"/>
      <c r="BD320" s="39"/>
      <c r="BE320" s="39"/>
      <c r="BF320" s="40"/>
      <c r="BG320" s="35">
        <v>0</v>
      </c>
      <c r="BH320" s="36"/>
      <c r="BI320" s="36"/>
      <c r="BJ320" s="36"/>
      <c r="BK320" s="36"/>
      <c r="BL320" s="36"/>
      <c r="BM320" s="37"/>
      <c r="BN320" s="35"/>
      <c r="BO320" s="36"/>
      <c r="BP320" s="36"/>
      <c r="BQ320" s="36"/>
      <c r="BR320" s="36"/>
      <c r="BS320" s="37"/>
      <c r="BT320" s="35"/>
      <c r="BU320" s="36"/>
      <c r="BV320" s="36"/>
      <c r="BW320" s="36"/>
      <c r="BX320" s="36"/>
      <c r="BY320" s="36"/>
      <c r="BZ320" s="37"/>
      <c r="CA320" s="35">
        <f t="shared" ref="CA320" si="17">AO320*BG320</f>
        <v>0</v>
      </c>
      <c r="CB320" s="36"/>
      <c r="CC320" s="36"/>
      <c r="CD320" s="36"/>
      <c r="CE320" s="36"/>
      <c r="CF320" s="37"/>
      <c r="CG320" s="35">
        <f t="shared" si="13"/>
        <v>0</v>
      </c>
      <c r="CH320" s="36"/>
      <c r="CI320" s="36"/>
      <c r="CJ320" s="36"/>
      <c r="CK320" s="36"/>
      <c r="CL320" s="37"/>
      <c r="CM320" s="16">
        <f t="shared" si="11"/>
        <v>0</v>
      </c>
    </row>
    <row r="321" spans="1:91" ht="14.25" customHeight="1" x14ac:dyDescent="0.2">
      <c r="A321" s="32" t="s">
        <v>280</v>
      </c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4"/>
      <c r="R321" s="38">
        <v>2640</v>
      </c>
      <c r="S321" s="39"/>
      <c r="T321" s="39"/>
      <c r="U321" s="39"/>
      <c r="V321" s="39"/>
      <c r="W321" s="39"/>
      <c r="X321" s="40"/>
      <c r="Y321" s="38"/>
      <c r="Z321" s="39"/>
      <c r="AA321" s="39"/>
      <c r="AB321" s="39"/>
      <c r="AC321" s="40"/>
      <c r="AD321" s="38"/>
      <c r="AE321" s="39"/>
      <c r="AF321" s="39"/>
      <c r="AG321" s="39"/>
      <c r="AH321" s="39"/>
      <c r="AI321" s="40"/>
      <c r="AJ321" s="38"/>
      <c r="AK321" s="39"/>
      <c r="AL321" s="39"/>
      <c r="AM321" s="39"/>
      <c r="AN321" s="40"/>
      <c r="AO321" s="38">
        <v>1</v>
      </c>
      <c r="AP321" s="39"/>
      <c r="AQ321" s="39"/>
      <c r="AR321" s="39"/>
      <c r="AS321" s="39"/>
      <c r="AT321" s="39"/>
      <c r="AU321" s="40"/>
      <c r="AV321" s="38"/>
      <c r="AW321" s="39"/>
      <c r="AX321" s="39"/>
      <c r="AY321" s="39"/>
      <c r="AZ321" s="39"/>
      <c r="BA321" s="40"/>
      <c r="BB321" s="38"/>
      <c r="BC321" s="39"/>
      <c r="BD321" s="39"/>
      <c r="BE321" s="39"/>
      <c r="BF321" s="40"/>
      <c r="BG321" s="35">
        <v>0</v>
      </c>
      <c r="BH321" s="36"/>
      <c r="BI321" s="36"/>
      <c r="BJ321" s="36"/>
      <c r="BK321" s="36"/>
      <c r="BL321" s="36"/>
      <c r="BM321" s="37"/>
      <c r="BN321" s="35"/>
      <c r="BO321" s="36"/>
      <c r="BP321" s="36"/>
      <c r="BQ321" s="36"/>
      <c r="BR321" s="36"/>
      <c r="BS321" s="37"/>
      <c r="BT321" s="35"/>
      <c r="BU321" s="36"/>
      <c r="BV321" s="36"/>
      <c r="BW321" s="36"/>
      <c r="BX321" s="36"/>
      <c r="BY321" s="36"/>
      <c r="BZ321" s="37"/>
      <c r="CA321" s="35">
        <f>AO321*BG321</f>
        <v>0</v>
      </c>
      <c r="CB321" s="36"/>
      <c r="CC321" s="36"/>
      <c r="CD321" s="36"/>
      <c r="CE321" s="36"/>
      <c r="CF321" s="37"/>
      <c r="CG321" s="35">
        <f t="shared" si="13"/>
        <v>0</v>
      </c>
      <c r="CH321" s="36"/>
      <c r="CI321" s="36"/>
      <c r="CJ321" s="36"/>
      <c r="CK321" s="36"/>
      <c r="CL321" s="37"/>
      <c r="CM321" s="16">
        <f t="shared" si="11"/>
        <v>0</v>
      </c>
    </row>
    <row r="322" spans="1:91" ht="13.5" customHeight="1" x14ac:dyDescent="0.2">
      <c r="A322" s="32" t="s">
        <v>281</v>
      </c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4"/>
      <c r="R322" s="38">
        <v>2640</v>
      </c>
      <c r="S322" s="39"/>
      <c r="T322" s="39"/>
      <c r="U322" s="39"/>
      <c r="V322" s="39"/>
      <c r="W322" s="39"/>
      <c r="X322" s="40"/>
      <c r="Y322" s="38"/>
      <c r="Z322" s="39"/>
      <c r="AA322" s="39"/>
      <c r="AB322" s="39"/>
      <c r="AC322" s="40"/>
      <c r="AD322" s="38"/>
      <c r="AE322" s="39"/>
      <c r="AF322" s="39"/>
      <c r="AG322" s="39"/>
      <c r="AH322" s="39"/>
      <c r="AI322" s="40"/>
      <c r="AJ322" s="38"/>
      <c r="AK322" s="39"/>
      <c r="AL322" s="39"/>
      <c r="AM322" s="39"/>
      <c r="AN322" s="40"/>
      <c r="AO322" s="38">
        <v>1</v>
      </c>
      <c r="AP322" s="39"/>
      <c r="AQ322" s="39"/>
      <c r="AR322" s="39"/>
      <c r="AS322" s="39"/>
      <c r="AT322" s="39"/>
      <c r="AU322" s="40"/>
      <c r="AV322" s="38"/>
      <c r="AW322" s="39"/>
      <c r="AX322" s="39"/>
      <c r="AY322" s="39"/>
      <c r="AZ322" s="39"/>
      <c r="BA322" s="40"/>
      <c r="BB322" s="38"/>
      <c r="BC322" s="39"/>
      <c r="BD322" s="39"/>
      <c r="BE322" s="39"/>
      <c r="BF322" s="40"/>
      <c r="BG322" s="35">
        <v>0</v>
      </c>
      <c r="BH322" s="36"/>
      <c r="BI322" s="36"/>
      <c r="BJ322" s="36"/>
      <c r="BK322" s="36"/>
      <c r="BL322" s="36"/>
      <c r="BM322" s="37"/>
      <c r="BN322" s="35"/>
      <c r="BO322" s="36"/>
      <c r="BP322" s="36"/>
      <c r="BQ322" s="36"/>
      <c r="BR322" s="36"/>
      <c r="BS322" s="37"/>
      <c r="BT322" s="35"/>
      <c r="BU322" s="36"/>
      <c r="BV322" s="36"/>
      <c r="BW322" s="36"/>
      <c r="BX322" s="36"/>
      <c r="BY322" s="36"/>
      <c r="BZ322" s="37"/>
      <c r="CA322" s="35">
        <f t="shared" ref="CA322" si="18">AO322*BG322</f>
        <v>0</v>
      </c>
      <c r="CB322" s="36"/>
      <c r="CC322" s="36"/>
      <c r="CD322" s="36"/>
      <c r="CE322" s="36"/>
      <c r="CF322" s="37"/>
      <c r="CG322" s="35">
        <f t="shared" si="13"/>
        <v>0</v>
      </c>
      <c r="CH322" s="36"/>
      <c r="CI322" s="36"/>
      <c r="CJ322" s="36"/>
      <c r="CK322" s="36"/>
      <c r="CL322" s="37"/>
      <c r="CM322" s="16">
        <f t="shared" si="11"/>
        <v>0</v>
      </c>
    </row>
    <row r="323" spans="1:91" ht="14.25" customHeight="1" x14ac:dyDescent="0.2">
      <c r="A323" s="32" t="s">
        <v>282</v>
      </c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4"/>
      <c r="R323" s="38">
        <v>2640</v>
      </c>
      <c r="S323" s="39"/>
      <c r="T323" s="39"/>
      <c r="U323" s="39"/>
      <c r="V323" s="39"/>
      <c r="W323" s="39"/>
      <c r="X323" s="40"/>
      <c r="Y323" s="38"/>
      <c r="Z323" s="39"/>
      <c r="AA323" s="39"/>
      <c r="AB323" s="39"/>
      <c r="AC323" s="40"/>
      <c r="AD323" s="38"/>
      <c r="AE323" s="39"/>
      <c r="AF323" s="39"/>
      <c r="AG323" s="39"/>
      <c r="AH323" s="39"/>
      <c r="AI323" s="40"/>
      <c r="AJ323" s="38"/>
      <c r="AK323" s="39"/>
      <c r="AL323" s="39"/>
      <c r="AM323" s="39"/>
      <c r="AN323" s="40"/>
      <c r="AO323" s="38">
        <v>1</v>
      </c>
      <c r="AP323" s="39"/>
      <c r="AQ323" s="39"/>
      <c r="AR323" s="39"/>
      <c r="AS323" s="39"/>
      <c r="AT323" s="39"/>
      <c r="AU323" s="40"/>
      <c r="AV323" s="38"/>
      <c r="AW323" s="39"/>
      <c r="AX323" s="39"/>
      <c r="AY323" s="39"/>
      <c r="AZ323" s="39"/>
      <c r="BA323" s="40"/>
      <c r="BB323" s="38"/>
      <c r="BC323" s="39"/>
      <c r="BD323" s="39"/>
      <c r="BE323" s="39"/>
      <c r="BF323" s="40"/>
      <c r="BG323" s="35">
        <v>0</v>
      </c>
      <c r="BH323" s="36"/>
      <c r="BI323" s="36"/>
      <c r="BJ323" s="36"/>
      <c r="BK323" s="36"/>
      <c r="BL323" s="36"/>
      <c r="BM323" s="37"/>
      <c r="BN323" s="35"/>
      <c r="BO323" s="36"/>
      <c r="BP323" s="36"/>
      <c r="BQ323" s="36"/>
      <c r="BR323" s="36"/>
      <c r="BS323" s="37"/>
      <c r="BT323" s="35"/>
      <c r="BU323" s="36"/>
      <c r="BV323" s="36"/>
      <c r="BW323" s="36"/>
      <c r="BX323" s="36"/>
      <c r="BY323" s="36"/>
      <c r="BZ323" s="37"/>
      <c r="CA323" s="35">
        <f t="shared" ref="CA323" si="19">AO323*BG323</f>
        <v>0</v>
      </c>
      <c r="CB323" s="36"/>
      <c r="CC323" s="36"/>
      <c r="CD323" s="36"/>
      <c r="CE323" s="36"/>
      <c r="CF323" s="37"/>
      <c r="CG323" s="35">
        <f t="shared" si="13"/>
        <v>0</v>
      </c>
      <c r="CH323" s="36"/>
      <c r="CI323" s="36"/>
      <c r="CJ323" s="36"/>
      <c r="CK323" s="36"/>
      <c r="CL323" s="37"/>
      <c r="CM323" s="16">
        <f t="shared" si="11"/>
        <v>0</v>
      </c>
    </row>
    <row r="324" spans="1:91" ht="13.5" customHeight="1" x14ac:dyDescent="0.2">
      <c r="A324" s="32" t="s">
        <v>250</v>
      </c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4"/>
      <c r="R324" s="38">
        <v>2640</v>
      </c>
      <c r="S324" s="39"/>
      <c r="T324" s="39"/>
      <c r="U324" s="39"/>
      <c r="V324" s="39"/>
      <c r="W324" s="39"/>
      <c r="X324" s="40"/>
      <c r="Y324" s="38"/>
      <c r="Z324" s="39"/>
      <c r="AA324" s="39"/>
      <c r="AB324" s="39"/>
      <c r="AC324" s="40"/>
      <c r="AD324" s="38"/>
      <c r="AE324" s="39"/>
      <c r="AF324" s="39"/>
      <c r="AG324" s="39"/>
      <c r="AH324" s="39"/>
      <c r="AI324" s="40"/>
      <c r="AJ324" s="38"/>
      <c r="AK324" s="39"/>
      <c r="AL324" s="39"/>
      <c r="AM324" s="39"/>
      <c r="AN324" s="40"/>
      <c r="AO324" s="38">
        <v>1</v>
      </c>
      <c r="AP324" s="39"/>
      <c r="AQ324" s="39"/>
      <c r="AR324" s="39"/>
      <c r="AS324" s="39"/>
      <c r="AT324" s="39"/>
      <c r="AU324" s="40"/>
      <c r="AV324" s="38"/>
      <c r="AW324" s="39"/>
      <c r="AX324" s="39"/>
      <c r="AY324" s="39"/>
      <c r="AZ324" s="39"/>
      <c r="BA324" s="40"/>
      <c r="BB324" s="38"/>
      <c r="BC324" s="39"/>
      <c r="BD324" s="39"/>
      <c r="BE324" s="39"/>
      <c r="BF324" s="40"/>
      <c r="BG324" s="35">
        <v>9622.2199999999993</v>
      </c>
      <c r="BH324" s="36"/>
      <c r="BI324" s="36"/>
      <c r="BJ324" s="36"/>
      <c r="BK324" s="36"/>
      <c r="BL324" s="36"/>
      <c r="BM324" s="37"/>
      <c r="BN324" s="35"/>
      <c r="BO324" s="36"/>
      <c r="BP324" s="36"/>
      <c r="BQ324" s="36"/>
      <c r="BR324" s="36"/>
      <c r="BS324" s="37"/>
      <c r="BT324" s="35"/>
      <c r="BU324" s="36"/>
      <c r="BV324" s="36"/>
      <c r="BW324" s="36"/>
      <c r="BX324" s="36"/>
      <c r="BY324" s="36"/>
      <c r="BZ324" s="37"/>
      <c r="CA324" s="35">
        <f t="shared" ref="CA324" si="20">AO324*BG324</f>
        <v>9622.2199999999993</v>
      </c>
      <c r="CB324" s="36"/>
      <c r="CC324" s="36"/>
      <c r="CD324" s="36"/>
      <c r="CE324" s="36"/>
      <c r="CF324" s="37"/>
      <c r="CG324" s="35">
        <f t="shared" si="13"/>
        <v>0</v>
      </c>
      <c r="CH324" s="36"/>
      <c r="CI324" s="36"/>
      <c r="CJ324" s="36"/>
      <c r="CK324" s="36"/>
      <c r="CL324" s="37"/>
      <c r="CM324" s="16">
        <f t="shared" si="11"/>
        <v>0</v>
      </c>
    </row>
    <row r="325" spans="1:91" ht="13.5" customHeight="1" x14ac:dyDescent="0.2">
      <c r="A325" s="32" t="s">
        <v>279</v>
      </c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4"/>
      <c r="R325" s="38">
        <v>2640</v>
      </c>
      <c r="S325" s="39"/>
      <c r="T325" s="39"/>
      <c r="U325" s="39"/>
      <c r="V325" s="39"/>
      <c r="W325" s="39"/>
      <c r="X325" s="40"/>
      <c r="Y325" s="38"/>
      <c r="Z325" s="39"/>
      <c r="AA325" s="39"/>
      <c r="AB325" s="39"/>
      <c r="AC325" s="40"/>
      <c r="AD325" s="38"/>
      <c r="AE325" s="39"/>
      <c r="AF325" s="39"/>
      <c r="AG325" s="39"/>
      <c r="AH325" s="39"/>
      <c r="AI325" s="40"/>
      <c r="AJ325" s="38"/>
      <c r="AK325" s="39"/>
      <c r="AL325" s="39"/>
      <c r="AM325" s="39"/>
      <c r="AN325" s="40"/>
      <c r="AO325" s="38">
        <v>1</v>
      </c>
      <c r="AP325" s="39"/>
      <c r="AQ325" s="39"/>
      <c r="AR325" s="39"/>
      <c r="AS325" s="39"/>
      <c r="AT325" s="39"/>
      <c r="AU325" s="40"/>
      <c r="AV325" s="38"/>
      <c r="AW325" s="39"/>
      <c r="AX325" s="39"/>
      <c r="AY325" s="39"/>
      <c r="AZ325" s="39"/>
      <c r="BA325" s="40"/>
      <c r="BB325" s="38"/>
      <c r="BC325" s="39"/>
      <c r="BD325" s="39"/>
      <c r="BE325" s="39"/>
      <c r="BF325" s="40"/>
      <c r="BG325" s="35">
        <v>0</v>
      </c>
      <c r="BH325" s="36"/>
      <c r="BI325" s="36"/>
      <c r="BJ325" s="36"/>
      <c r="BK325" s="36"/>
      <c r="BL325" s="36"/>
      <c r="BM325" s="37"/>
      <c r="BN325" s="35"/>
      <c r="BO325" s="36"/>
      <c r="BP325" s="36"/>
      <c r="BQ325" s="36"/>
      <c r="BR325" s="36"/>
      <c r="BS325" s="37"/>
      <c r="BT325" s="35"/>
      <c r="BU325" s="36"/>
      <c r="BV325" s="36"/>
      <c r="BW325" s="36"/>
      <c r="BX325" s="36"/>
      <c r="BY325" s="36"/>
      <c r="BZ325" s="37"/>
      <c r="CA325" s="35">
        <f t="shared" ref="CA325" si="21">AO325*BG325</f>
        <v>0</v>
      </c>
      <c r="CB325" s="36"/>
      <c r="CC325" s="36"/>
      <c r="CD325" s="36"/>
      <c r="CE325" s="36"/>
      <c r="CF325" s="37"/>
      <c r="CG325" s="35">
        <f t="shared" si="13"/>
        <v>0</v>
      </c>
      <c r="CH325" s="36"/>
      <c r="CI325" s="36"/>
      <c r="CJ325" s="36"/>
      <c r="CK325" s="36"/>
      <c r="CL325" s="37"/>
      <c r="CM325" s="16">
        <f t="shared" si="11"/>
        <v>0</v>
      </c>
    </row>
    <row r="326" spans="1:91" ht="13.5" customHeight="1" x14ac:dyDescent="0.2">
      <c r="A326" s="32" t="s">
        <v>331</v>
      </c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4"/>
      <c r="R326" s="38">
        <v>2640</v>
      </c>
      <c r="S326" s="39"/>
      <c r="T326" s="39"/>
      <c r="U326" s="39"/>
      <c r="V326" s="39"/>
      <c r="W326" s="39"/>
      <c r="X326" s="40"/>
      <c r="Y326" s="38"/>
      <c r="Z326" s="39"/>
      <c r="AA326" s="39"/>
      <c r="AB326" s="39"/>
      <c r="AC326" s="40"/>
      <c r="AD326" s="38"/>
      <c r="AE326" s="39"/>
      <c r="AF326" s="39"/>
      <c r="AG326" s="39"/>
      <c r="AH326" s="39"/>
      <c r="AI326" s="40"/>
      <c r="AJ326" s="38"/>
      <c r="AK326" s="39"/>
      <c r="AL326" s="39"/>
      <c r="AM326" s="39"/>
      <c r="AN326" s="40"/>
      <c r="AO326" s="38">
        <v>1</v>
      </c>
      <c r="AP326" s="39"/>
      <c r="AQ326" s="39"/>
      <c r="AR326" s="39"/>
      <c r="AS326" s="39"/>
      <c r="AT326" s="39"/>
      <c r="AU326" s="40"/>
      <c r="AV326" s="38"/>
      <c r="AW326" s="39"/>
      <c r="AX326" s="39"/>
      <c r="AY326" s="39"/>
      <c r="AZ326" s="39"/>
      <c r="BA326" s="40"/>
      <c r="BB326" s="38"/>
      <c r="BC326" s="39"/>
      <c r="BD326" s="39"/>
      <c r="BE326" s="39"/>
      <c r="BF326" s="40"/>
      <c r="BG326" s="35">
        <v>0</v>
      </c>
      <c r="BH326" s="36"/>
      <c r="BI326" s="36"/>
      <c r="BJ326" s="36"/>
      <c r="BK326" s="36"/>
      <c r="BL326" s="36"/>
      <c r="BM326" s="37"/>
      <c r="BN326" s="35"/>
      <c r="BO326" s="36"/>
      <c r="BP326" s="36"/>
      <c r="BQ326" s="36"/>
      <c r="BR326" s="36"/>
      <c r="BS326" s="37"/>
      <c r="BT326" s="35"/>
      <c r="BU326" s="36"/>
      <c r="BV326" s="36"/>
      <c r="BW326" s="36"/>
      <c r="BX326" s="36"/>
      <c r="BY326" s="36"/>
      <c r="BZ326" s="37"/>
      <c r="CA326" s="35">
        <f t="shared" ref="CA326" si="22">AO326*BG326</f>
        <v>0</v>
      </c>
      <c r="CB326" s="36"/>
      <c r="CC326" s="36"/>
      <c r="CD326" s="36"/>
      <c r="CE326" s="36"/>
      <c r="CF326" s="37"/>
      <c r="CG326" s="35">
        <f t="shared" si="13"/>
        <v>0</v>
      </c>
      <c r="CH326" s="36"/>
      <c r="CI326" s="36"/>
      <c r="CJ326" s="36"/>
      <c r="CK326" s="36"/>
      <c r="CL326" s="37"/>
      <c r="CM326" s="16">
        <f t="shared" si="11"/>
        <v>0</v>
      </c>
    </row>
    <row r="327" spans="1:91" ht="13.5" customHeight="1" x14ac:dyDescent="0.2">
      <c r="A327" s="32" t="s">
        <v>371</v>
      </c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4"/>
      <c r="R327" s="38">
        <v>2640</v>
      </c>
      <c r="S327" s="39"/>
      <c r="T327" s="39"/>
      <c r="U327" s="39"/>
      <c r="V327" s="39"/>
      <c r="W327" s="39"/>
      <c r="X327" s="40"/>
      <c r="Y327" s="38"/>
      <c r="Z327" s="39"/>
      <c r="AA327" s="39"/>
      <c r="AB327" s="39"/>
      <c r="AC327" s="40"/>
      <c r="AD327" s="38"/>
      <c r="AE327" s="39"/>
      <c r="AF327" s="39"/>
      <c r="AG327" s="39"/>
      <c r="AH327" s="39"/>
      <c r="AI327" s="40"/>
      <c r="AJ327" s="38"/>
      <c r="AK327" s="39"/>
      <c r="AL327" s="39"/>
      <c r="AM327" s="39"/>
      <c r="AN327" s="40"/>
      <c r="AO327" s="38">
        <v>1</v>
      </c>
      <c r="AP327" s="39"/>
      <c r="AQ327" s="39"/>
      <c r="AR327" s="39"/>
      <c r="AS327" s="39"/>
      <c r="AT327" s="39"/>
      <c r="AU327" s="40"/>
      <c r="AV327" s="38"/>
      <c r="AW327" s="39"/>
      <c r="AX327" s="39"/>
      <c r="AY327" s="39"/>
      <c r="AZ327" s="39"/>
      <c r="BA327" s="40"/>
      <c r="BB327" s="38"/>
      <c r="BC327" s="39"/>
      <c r="BD327" s="39"/>
      <c r="BE327" s="39"/>
      <c r="BF327" s="40"/>
      <c r="BG327" s="35">
        <v>42000</v>
      </c>
      <c r="BH327" s="36"/>
      <c r="BI327" s="36"/>
      <c r="BJ327" s="36"/>
      <c r="BK327" s="36"/>
      <c r="BL327" s="36"/>
      <c r="BM327" s="37"/>
      <c r="BN327" s="35"/>
      <c r="BO327" s="36"/>
      <c r="BP327" s="36"/>
      <c r="BQ327" s="36"/>
      <c r="BR327" s="36"/>
      <c r="BS327" s="37"/>
      <c r="BT327" s="35"/>
      <c r="BU327" s="36"/>
      <c r="BV327" s="36"/>
      <c r="BW327" s="36"/>
      <c r="BX327" s="36"/>
      <c r="BY327" s="36"/>
      <c r="BZ327" s="37"/>
      <c r="CA327" s="35">
        <f t="shared" ref="CA327" si="23">AO327*BG327</f>
        <v>42000</v>
      </c>
      <c r="CB327" s="36"/>
      <c r="CC327" s="36"/>
      <c r="CD327" s="36"/>
      <c r="CE327" s="36"/>
      <c r="CF327" s="37"/>
      <c r="CG327" s="35">
        <f t="shared" si="13"/>
        <v>0</v>
      </c>
      <c r="CH327" s="36"/>
      <c r="CI327" s="36"/>
      <c r="CJ327" s="36"/>
      <c r="CK327" s="36"/>
      <c r="CL327" s="37"/>
      <c r="CM327" s="16">
        <f t="shared" si="11"/>
        <v>0</v>
      </c>
    </row>
    <row r="328" spans="1:91" ht="13.5" customHeight="1" x14ac:dyDescent="0.2">
      <c r="A328" s="32" t="s">
        <v>373</v>
      </c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4"/>
      <c r="R328" s="38">
        <v>2640</v>
      </c>
      <c r="S328" s="39"/>
      <c r="T328" s="39"/>
      <c r="U328" s="39"/>
      <c r="V328" s="39"/>
      <c r="W328" s="39"/>
      <c r="X328" s="40"/>
      <c r="Y328" s="38"/>
      <c r="Z328" s="39"/>
      <c r="AA328" s="39"/>
      <c r="AB328" s="39"/>
      <c r="AC328" s="40"/>
      <c r="AD328" s="38"/>
      <c r="AE328" s="39"/>
      <c r="AF328" s="39"/>
      <c r="AG328" s="39"/>
      <c r="AH328" s="39"/>
      <c r="AI328" s="40"/>
      <c r="AJ328" s="38"/>
      <c r="AK328" s="39"/>
      <c r="AL328" s="39"/>
      <c r="AM328" s="39"/>
      <c r="AN328" s="40"/>
      <c r="AO328" s="38">
        <v>1</v>
      </c>
      <c r="AP328" s="39"/>
      <c r="AQ328" s="39"/>
      <c r="AR328" s="39"/>
      <c r="AS328" s="39"/>
      <c r="AT328" s="39"/>
      <c r="AU328" s="40"/>
      <c r="AV328" s="38"/>
      <c r="AW328" s="39"/>
      <c r="AX328" s="39"/>
      <c r="AY328" s="39"/>
      <c r="AZ328" s="39"/>
      <c r="BA328" s="40"/>
      <c r="BB328" s="38"/>
      <c r="BC328" s="39"/>
      <c r="BD328" s="39"/>
      <c r="BE328" s="39"/>
      <c r="BF328" s="40"/>
      <c r="BG328" s="35">
        <v>47044.800000000003</v>
      </c>
      <c r="BH328" s="36"/>
      <c r="BI328" s="36"/>
      <c r="BJ328" s="36"/>
      <c r="BK328" s="36"/>
      <c r="BL328" s="36"/>
      <c r="BM328" s="37"/>
      <c r="BN328" s="35"/>
      <c r="BO328" s="36"/>
      <c r="BP328" s="36"/>
      <c r="BQ328" s="36"/>
      <c r="BR328" s="36"/>
      <c r="BS328" s="37"/>
      <c r="BT328" s="35"/>
      <c r="BU328" s="36"/>
      <c r="BV328" s="36"/>
      <c r="BW328" s="36"/>
      <c r="BX328" s="36"/>
      <c r="BY328" s="36"/>
      <c r="BZ328" s="37"/>
      <c r="CA328" s="35">
        <f t="shared" ref="CA328" si="24">AO328*BG328</f>
        <v>47044.800000000003</v>
      </c>
      <c r="CB328" s="36"/>
      <c r="CC328" s="36"/>
      <c r="CD328" s="36"/>
      <c r="CE328" s="36"/>
      <c r="CF328" s="37"/>
      <c r="CG328" s="35">
        <f t="shared" si="13"/>
        <v>0</v>
      </c>
      <c r="CH328" s="36"/>
      <c r="CI328" s="36"/>
      <c r="CJ328" s="36"/>
      <c r="CK328" s="36"/>
      <c r="CL328" s="37"/>
      <c r="CM328" s="16">
        <f t="shared" si="11"/>
        <v>0</v>
      </c>
    </row>
    <row r="329" spans="1:91" ht="13.5" customHeight="1" x14ac:dyDescent="0.2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4"/>
      <c r="R329" s="38">
        <v>2640</v>
      </c>
      <c r="S329" s="39"/>
      <c r="T329" s="39"/>
      <c r="U329" s="39"/>
      <c r="V329" s="39"/>
      <c r="W329" s="39"/>
      <c r="X329" s="40"/>
      <c r="Y329" s="38"/>
      <c r="Z329" s="39"/>
      <c r="AA329" s="39"/>
      <c r="AB329" s="39"/>
      <c r="AC329" s="40"/>
      <c r="AD329" s="38"/>
      <c r="AE329" s="39"/>
      <c r="AF329" s="39"/>
      <c r="AG329" s="39"/>
      <c r="AH329" s="39"/>
      <c r="AI329" s="40"/>
      <c r="AJ329" s="38"/>
      <c r="AK329" s="39"/>
      <c r="AL329" s="39"/>
      <c r="AM329" s="39"/>
      <c r="AN329" s="40"/>
      <c r="AO329" s="38">
        <v>1</v>
      </c>
      <c r="AP329" s="39"/>
      <c r="AQ329" s="39"/>
      <c r="AR329" s="39"/>
      <c r="AS329" s="39"/>
      <c r="AT329" s="39"/>
      <c r="AU329" s="40"/>
      <c r="AV329" s="38"/>
      <c r="AW329" s="39"/>
      <c r="AX329" s="39"/>
      <c r="AY329" s="39"/>
      <c r="AZ329" s="39"/>
      <c r="BA329" s="40"/>
      <c r="BB329" s="38"/>
      <c r="BC329" s="39"/>
      <c r="BD329" s="39"/>
      <c r="BE329" s="39"/>
      <c r="BF329" s="40"/>
      <c r="BG329" s="35">
        <v>0</v>
      </c>
      <c r="BH329" s="36"/>
      <c r="BI329" s="36"/>
      <c r="BJ329" s="36"/>
      <c r="BK329" s="36"/>
      <c r="BL329" s="36"/>
      <c r="BM329" s="37"/>
      <c r="BN329" s="35"/>
      <c r="BO329" s="36"/>
      <c r="BP329" s="36"/>
      <c r="BQ329" s="36"/>
      <c r="BR329" s="36"/>
      <c r="BS329" s="37"/>
      <c r="BT329" s="35"/>
      <c r="BU329" s="36"/>
      <c r="BV329" s="36"/>
      <c r="BW329" s="36"/>
      <c r="BX329" s="36"/>
      <c r="BY329" s="36"/>
      <c r="BZ329" s="37"/>
      <c r="CA329" s="35">
        <f t="shared" ref="CA329" si="25">AO329*BG329</f>
        <v>0</v>
      </c>
      <c r="CB329" s="36"/>
      <c r="CC329" s="36"/>
      <c r="CD329" s="36"/>
      <c r="CE329" s="36"/>
      <c r="CF329" s="37"/>
      <c r="CG329" s="35">
        <f t="shared" si="13"/>
        <v>0</v>
      </c>
      <c r="CH329" s="36"/>
      <c r="CI329" s="36"/>
      <c r="CJ329" s="36"/>
      <c r="CK329" s="36"/>
      <c r="CL329" s="37"/>
      <c r="CM329" s="16">
        <f t="shared" si="11"/>
        <v>0</v>
      </c>
    </row>
    <row r="330" spans="1:91" ht="13.5" customHeight="1" x14ac:dyDescent="0.2">
      <c r="A330" s="92" t="s">
        <v>27</v>
      </c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38">
        <v>2640</v>
      </c>
      <c r="S330" s="39"/>
      <c r="T330" s="39"/>
      <c r="U330" s="39"/>
      <c r="V330" s="39"/>
      <c r="W330" s="39"/>
      <c r="X330" s="40"/>
      <c r="Y330" s="119" t="s">
        <v>24</v>
      </c>
      <c r="Z330" s="120"/>
      <c r="AA330" s="120"/>
      <c r="AB330" s="120"/>
      <c r="AC330" s="121"/>
      <c r="AD330" s="119" t="s">
        <v>24</v>
      </c>
      <c r="AE330" s="120"/>
      <c r="AF330" s="120"/>
      <c r="AG330" s="120"/>
      <c r="AH330" s="120"/>
      <c r="AI330" s="121"/>
      <c r="AJ330" s="119" t="s">
        <v>24</v>
      </c>
      <c r="AK330" s="120"/>
      <c r="AL330" s="120"/>
      <c r="AM330" s="120"/>
      <c r="AN330" s="121"/>
      <c r="AO330" s="119" t="s">
        <v>24</v>
      </c>
      <c r="AP330" s="120"/>
      <c r="AQ330" s="120"/>
      <c r="AR330" s="120"/>
      <c r="AS330" s="120"/>
      <c r="AT330" s="120"/>
      <c r="AU330" s="121"/>
      <c r="AV330" s="119" t="s">
        <v>24</v>
      </c>
      <c r="AW330" s="120"/>
      <c r="AX330" s="120"/>
      <c r="AY330" s="120"/>
      <c r="AZ330" s="120"/>
      <c r="BA330" s="121"/>
      <c r="BB330" s="119" t="s">
        <v>24</v>
      </c>
      <c r="BC330" s="120"/>
      <c r="BD330" s="120"/>
      <c r="BE330" s="120"/>
      <c r="BF330" s="121"/>
      <c r="BG330" s="119" t="s">
        <v>24</v>
      </c>
      <c r="BH330" s="120"/>
      <c r="BI330" s="120"/>
      <c r="BJ330" s="120"/>
      <c r="BK330" s="120"/>
      <c r="BL330" s="120"/>
      <c r="BM330" s="121"/>
      <c r="BN330" s="119" t="s">
        <v>24</v>
      </c>
      <c r="BO330" s="120"/>
      <c r="BP330" s="120"/>
      <c r="BQ330" s="120"/>
      <c r="BR330" s="120"/>
      <c r="BS330" s="121"/>
      <c r="BT330" s="119" t="s">
        <v>24</v>
      </c>
      <c r="BU330" s="120"/>
      <c r="BV330" s="120"/>
      <c r="BW330" s="120"/>
      <c r="BX330" s="120"/>
      <c r="BY330" s="120"/>
      <c r="BZ330" s="121"/>
      <c r="CA330" s="146">
        <f>SUM(CA298:CF329)</f>
        <v>1850770.16</v>
      </c>
      <c r="CB330" s="147"/>
      <c r="CC330" s="147"/>
      <c r="CD330" s="147"/>
      <c r="CE330" s="147"/>
      <c r="CF330" s="148"/>
      <c r="CG330" s="146">
        <f>SUM(CG298:CL324)</f>
        <v>736720</v>
      </c>
      <c r="CH330" s="147"/>
      <c r="CI330" s="147"/>
      <c r="CJ330" s="147"/>
      <c r="CK330" s="147"/>
      <c r="CL330" s="148"/>
      <c r="CM330" s="10">
        <f>SUM(CM298:CM324)</f>
        <v>0</v>
      </c>
    </row>
    <row r="331" spans="1:91" ht="24.6" customHeight="1" x14ac:dyDescent="0.2">
      <c r="A331" s="122" t="s">
        <v>318</v>
      </c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  <c r="BH331" s="122"/>
      <c r="BI331" s="122"/>
      <c r="BJ331" s="122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2"/>
      <c r="CA331" s="122"/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122"/>
      <c r="CL331" s="122"/>
      <c r="CM331" s="122"/>
    </row>
    <row r="332" spans="1:91" ht="12.6" customHeight="1" x14ac:dyDescent="0.2">
      <c r="A332" s="98" t="s">
        <v>38</v>
      </c>
      <c r="B332" s="99"/>
      <c r="C332" s="99"/>
      <c r="D332" s="99"/>
      <c r="E332" s="99"/>
      <c r="F332" s="99"/>
      <c r="G332" s="99"/>
      <c r="H332" s="99"/>
      <c r="I332" s="100"/>
      <c r="J332" s="219" t="s">
        <v>39</v>
      </c>
      <c r="K332" s="264"/>
      <c r="L332" s="265"/>
      <c r="M332" s="333" t="s">
        <v>186</v>
      </c>
      <c r="N332" s="334"/>
      <c r="O332" s="334"/>
      <c r="P332" s="334"/>
      <c r="Q332" s="334"/>
      <c r="R332" s="334"/>
      <c r="S332" s="334"/>
      <c r="T332" s="334"/>
      <c r="U332" s="334"/>
      <c r="V332" s="334"/>
      <c r="W332" s="334"/>
      <c r="X332" s="334"/>
      <c r="Y332" s="334"/>
      <c r="Z332" s="334"/>
      <c r="AA332" s="334"/>
      <c r="AB332" s="334"/>
      <c r="AC332" s="334"/>
      <c r="AD332" s="334"/>
      <c r="AE332" s="334"/>
      <c r="AF332" s="334"/>
      <c r="AG332" s="334"/>
      <c r="AH332" s="334"/>
      <c r="AI332" s="334"/>
      <c r="AJ332" s="334"/>
      <c r="AK332" s="334"/>
      <c r="AL332" s="335"/>
      <c r="AM332" s="98" t="s">
        <v>187</v>
      </c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100"/>
      <c r="BQ332" s="219" t="s">
        <v>3</v>
      </c>
      <c r="BR332" s="264"/>
      <c r="BS332" s="264"/>
      <c r="BT332" s="264"/>
      <c r="BU332" s="264"/>
      <c r="BV332" s="264"/>
      <c r="BW332" s="264"/>
      <c r="BX332" s="264"/>
      <c r="BY332" s="264"/>
      <c r="BZ332" s="264"/>
      <c r="CA332" s="264"/>
      <c r="CB332" s="264"/>
      <c r="CC332" s="264"/>
      <c r="CD332" s="264"/>
      <c r="CE332" s="264"/>
      <c r="CF332" s="264"/>
      <c r="CG332" s="264"/>
      <c r="CH332" s="264"/>
      <c r="CI332" s="264"/>
      <c r="CJ332" s="264"/>
      <c r="CK332" s="264"/>
      <c r="CL332" s="264"/>
      <c r="CM332" s="264"/>
    </row>
    <row r="333" spans="1:91" ht="12.6" customHeight="1" x14ac:dyDescent="0.2">
      <c r="A333" s="385" t="s">
        <v>175</v>
      </c>
      <c r="B333" s="386"/>
      <c r="C333" s="386"/>
      <c r="D333" s="386"/>
      <c r="E333" s="386"/>
      <c r="F333" s="386"/>
      <c r="G333" s="386"/>
      <c r="H333" s="386"/>
      <c r="I333" s="387"/>
      <c r="J333" s="231" t="s">
        <v>44</v>
      </c>
      <c r="K333" s="232"/>
      <c r="L333" s="233"/>
      <c r="M333" s="107" t="s">
        <v>188</v>
      </c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9"/>
      <c r="AM333" s="107" t="s">
        <v>189</v>
      </c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9"/>
      <c r="BQ333" s="234" t="s">
        <v>178</v>
      </c>
      <c r="BR333" s="235"/>
      <c r="BS333" s="235"/>
      <c r="BT333" s="235"/>
      <c r="BU333" s="235"/>
      <c r="BV333" s="235"/>
      <c r="BW333" s="235"/>
      <c r="BX333" s="235"/>
      <c r="BY333" s="235"/>
      <c r="BZ333" s="235"/>
      <c r="CA333" s="235"/>
      <c r="CB333" s="235"/>
      <c r="CC333" s="235"/>
      <c r="CD333" s="235"/>
      <c r="CE333" s="235"/>
      <c r="CF333" s="235"/>
      <c r="CG333" s="235"/>
      <c r="CH333" s="235"/>
      <c r="CI333" s="235"/>
      <c r="CJ333" s="235"/>
      <c r="CK333" s="235"/>
      <c r="CL333" s="235"/>
      <c r="CM333" s="235"/>
    </row>
    <row r="334" spans="1:91" ht="12.6" customHeight="1" x14ac:dyDescent="0.2">
      <c r="A334" s="228"/>
      <c r="B334" s="229"/>
      <c r="C334" s="229"/>
      <c r="D334" s="229"/>
      <c r="E334" s="229"/>
      <c r="F334" s="229"/>
      <c r="G334" s="229"/>
      <c r="H334" s="229"/>
      <c r="I334" s="230"/>
      <c r="J334" s="228"/>
      <c r="K334" s="229"/>
      <c r="L334" s="230"/>
      <c r="M334" s="219" t="s">
        <v>296</v>
      </c>
      <c r="N334" s="220"/>
      <c r="O334" s="220"/>
      <c r="P334" s="220"/>
      <c r="Q334" s="220"/>
      <c r="R334" s="220"/>
      <c r="S334" s="220"/>
      <c r="T334" s="220"/>
      <c r="U334" s="221"/>
      <c r="V334" s="219" t="s">
        <v>333</v>
      </c>
      <c r="W334" s="220"/>
      <c r="X334" s="220"/>
      <c r="Y334" s="220"/>
      <c r="Z334" s="220"/>
      <c r="AA334" s="220"/>
      <c r="AB334" s="220"/>
      <c r="AC334" s="220"/>
      <c r="AD334" s="221"/>
      <c r="AE334" s="219" t="s">
        <v>347</v>
      </c>
      <c r="AF334" s="220"/>
      <c r="AG334" s="220"/>
      <c r="AH334" s="220"/>
      <c r="AI334" s="220"/>
      <c r="AJ334" s="220"/>
      <c r="AK334" s="220"/>
      <c r="AL334" s="221"/>
      <c r="AM334" s="219" t="s">
        <v>296</v>
      </c>
      <c r="AN334" s="220"/>
      <c r="AO334" s="220"/>
      <c r="AP334" s="220"/>
      <c r="AQ334" s="220"/>
      <c r="AR334" s="220"/>
      <c r="AS334" s="220"/>
      <c r="AT334" s="220"/>
      <c r="AU334" s="220"/>
      <c r="AV334" s="220"/>
      <c r="AW334" s="221"/>
      <c r="AX334" s="219" t="s">
        <v>333</v>
      </c>
      <c r="AY334" s="220"/>
      <c r="AZ334" s="220"/>
      <c r="BA334" s="220"/>
      <c r="BB334" s="220"/>
      <c r="BC334" s="220"/>
      <c r="BD334" s="220"/>
      <c r="BE334" s="220"/>
      <c r="BF334" s="221"/>
      <c r="BG334" s="219" t="s">
        <v>364</v>
      </c>
      <c r="BH334" s="220"/>
      <c r="BI334" s="220"/>
      <c r="BJ334" s="220"/>
      <c r="BK334" s="220"/>
      <c r="BL334" s="220"/>
      <c r="BM334" s="220"/>
      <c r="BN334" s="220"/>
      <c r="BO334" s="220"/>
      <c r="BP334" s="221"/>
      <c r="BQ334" s="219" t="s">
        <v>296</v>
      </c>
      <c r="BR334" s="220"/>
      <c r="BS334" s="220"/>
      <c r="BT334" s="220"/>
      <c r="BU334" s="220"/>
      <c r="BV334" s="220"/>
      <c r="BW334" s="220"/>
      <c r="BX334" s="220"/>
      <c r="BY334" s="220"/>
      <c r="BZ334" s="221"/>
      <c r="CA334" s="219" t="s">
        <v>333</v>
      </c>
      <c r="CB334" s="220"/>
      <c r="CC334" s="220"/>
      <c r="CD334" s="220"/>
      <c r="CE334" s="220"/>
      <c r="CF334" s="220"/>
      <c r="CG334" s="220"/>
      <c r="CH334" s="220"/>
      <c r="CI334" s="221"/>
      <c r="CJ334" s="219" t="s">
        <v>347</v>
      </c>
      <c r="CK334" s="220"/>
      <c r="CL334" s="220"/>
      <c r="CM334" s="220"/>
    </row>
    <row r="335" spans="1:91" ht="12.6" customHeight="1" x14ac:dyDescent="0.2">
      <c r="A335" s="228"/>
      <c r="B335" s="229"/>
      <c r="C335" s="229"/>
      <c r="D335" s="229"/>
      <c r="E335" s="229"/>
      <c r="F335" s="229"/>
      <c r="G335" s="229"/>
      <c r="H335" s="229"/>
      <c r="I335" s="230"/>
      <c r="J335" s="228"/>
      <c r="K335" s="229"/>
      <c r="L335" s="230"/>
      <c r="M335" s="231" t="s">
        <v>49</v>
      </c>
      <c r="N335" s="232"/>
      <c r="O335" s="232"/>
      <c r="P335" s="232"/>
      <c r="Q335" s="232"/>
      <c r="R335" s="232"/>
      <c r="S335" s="232"/>
      <c r="T335" s="232"/>
      <c r="U335" s="233"/>
      <c r="V335" s="231" t="s">
        <v>50</v>
      </c>
      <c r="W335" s="232"/>
      <c r="X335" s="232"/>
      <c r="Y335" s="232"/>
      <c r="Z335" s="232"/>
      <c r="AA335" s="232"/>
      <c r="AB335" s="232"/>
      <c r="AC335" s="232"/>
      <c r="AD335" s="233"/>
      <c r="AE335" s="231" t="s">
        <v>51</v>
      </c>
      <c r="AF335" s="232"/>
      <c r="AG335" s="232"/>
      <c r="AH335" s="232"/>
      <c r="AI335" s="232"/>
      <c r="AJ335" s="232"/>
      <c r="AK335" s="232"/>
      <c r="AL335" s="233"/>
      <c r="AM335" s="231" t="s">
        <v>49</v>
      </c>
      <c r="AN335" s="232"/>
      <c r="AO335" s="232"/>
      <c r="AP335" s="232"/>
      <c r="AQ335" s="232"/>
      <c r="AR335" s="232"/>
      <c r="AS335" s="232"/>
      <c r="AT335" s="232"/>
      <c r="AU335" s="232"/>
      <c r="AV335" s="232"/>
      <c r="AW335" s="233"/>
      <c r="AX335" s="231" t="s">
        <v>50</v>
      </c>
      <c r="AY335" s="232"/>
      <c r="AZ335" s="232"/>
      <c r="BA335" s="232"/>
      <c r="BB335" s="232"/>
      <c r="BC335" s="232"/>
      <c r="BD335" s="232"/>
      <c r="BE335" s="232"/>
      <c r="BF335" s="233"/>
      <c r="BG335" s="231" t="s">
        <v>51</v>
      </c>
      <c r="BH335" s="232"/>
      <c r="BI335" s="232"/>
      <c r="BJ335" s="232"/>
      <c r="BK335" s="232"/>
      <c r="BL335" s="232"/>
      <c r="BM335" s="232"/>
      <c r="BN335" s="232"/>
      <c r="BO335" s="232"/>
      <c r="BP335" s="233"/>
      <c r="BQ335" s="231" t="s">
        <v>49</v>
      </c>
      <c r="BR335" s="232"/>
      <c r="BS335" s="232"/>
      <c r="BT335" s="232"/>
      <c r="BU335" s="232"/>
      <c r="BV335" s="232"/>
      <c r="BW335" s="232"/>
      <c r="BX335" s="232"/>
      <c r="BY335" s="232"/>
      <c r="BZ335" s="233"/>
      <c r="CA335" s="231" t="s">
        <v>50</v>
      </c>
      <c r="CB335" s="232"/>
      <c r="CC335" s="232"/>
      <c r="CD335" s="232"/>
      <c r="CE335" s="232"/>
      <c r="CF335" s="232"/>
      <c r="CG335" s="232"/>
      <c r="CH335" s="232"/>
      <c r="CI335" s="233"/>
      <c r="CJ335" s="231" t="s">
        <v>51</v>
      </c>
      <c r="CK335" s="232"/>
      <c r="CL335" s="232"/>
      <c r="CM335" s="232"/>
    </row>
    <row r="336" spans="1:91" ht="12.6" customHeight="1" x14ac:dyDescent="0.2">
      <c r="A336" s="228"/>
      <c r="B336" s="229"/>
      <c r="C336" s="229"/>
      <c r="D336" s="229"/>
      <c r="E336" s="229"/>
      <c r="F336" s="229"/>
      <c r="G336" s="229"/>
      <c r="H336" s="229"/>
      <c r="I336" s="230"/>
      <c r="J336" s="228"/>
      <c r="K336" s="229"/>
      <c r="L336" s="230"/>
      <c r="M336" s="231" t="s">
        <v>52</v>
      </c>
      <c r="N336" s="232"/>
      <c r="O336" s="232"/>
      <c r="P336" s="232"/>
      <c r="Q336" s="232"/>
      <c r="R336" s="232"/>
      <c r="S336" s="232"/>
      <c r="T336" s="232"/>
      <c r="U336" s="233"/>
      <c r="V336" s="231" t="s">
        <v>53</v>
      </c>
      <c r="W336" s="232"/>
      <c r="X336" s="232"/>
      <c r="Y336" s="232"/>
      <c r="Z336" s="232"/>
      <c r="AA336" s="232"/>
      <c r="AB336" s="232"/>
      <c r="AC336" s="232"/>
      <c r="AD336" s="233"/>
      <c r="AE336" s="231" t="s">
        <v>53</v>
      </c>
      <c r="AF336" s="232"/>
      <c r="AG336" s="232"/>
      <c r="AH336" s="232"/>
      <c r="AI336" s="232"/>
      <c r="AJ336" s="232"/>
      <c r="AK336" s="232"/>
      <c r="AL336" s="233"/>
      <c r="AM336" s="231" t="s">
        <v>52</v>
      </c>
      <c r="AN336" s="232"/>
      <c r="AO336" s="232"/>
      <c r="AP336" s="232"/>
      <c r="AQ336" s="232"/>
      <c r="AR336" s="232"/>
      <c r="AS336" s="232"/>
      <c r="AT336" s="232"/>
      <c r="AU336" s="232"/>
      <c r="AV336" s="232"/>
      <c r="AW336" s="233"/>
      <c r="AX336" s="231" t="s">
        <v>53</v>
      </c>
      <c r="AY336" s="232"/>
      <c r="AZ336" s="232"/>
      <c r="BA336" s="232"/>
      <c r="BB336" s="232"/>
      <c r="BC336" s="232"/>
      <c r="BD336" s="232"/>
      <c r="BE336" s="232"/>
      <c r="BF336" s="233"/>
      <c r="BG336" s="231" t="s">
        <v>53</v>
      </c>
      <c r="BH336" s="232"/>
      <c r="BI336" s="232"/>
      <c r="BJ336" s="232"/>
      <c r="BK336" s="232"/>
      <c r="BL336" s="232"/>
      <c r="BM336" s="232"/>
      <c r="BN336" s="232"/>
      <c r="BO336" s="232"/>
      <c r="BP336" s="233"/>
      <c r="BQ336" s="231" t="s">
        <v>52</v>
      </c>
      <c r="BR336" s="232"/>
      <c r="BS336" s="232"/>
      <c r="BT336" s="232"/>
      <c r="BU336" s="232"/>
      <c r="BV336" s="232"/>
      <c r="BW336" s="232"/>
      <c r="BX336" s="232"/>
      <c r="BY336" s="232"/>
      <c r="BZ336" s="233"/>
      <c r="CA336" s="231" t="s">
        <v>53</v>
      </c>
      <c r="CB336" s="232"/>
      <c r="CC336" s="232"/>
      <c r="CD336" s="232"/>
      <c r="CE336" s="232"/>
      <c r="CF336" s="232"/>
      <c r="CG336" s="232"/>
      <c r="CH336" s="232"/>
      <c r="CI336" s="233"/>
      <c r="CJ336" s="231" t="s">
        <v>53</v>
      </c>
      <c r="CK336" s="232"/>
      <c r="CL336" s="232"/>
      <c r="CM336" s="232"/>
    </row>
    <row r="337" spans="1:91" ht="12.6" customHeight="1" x14ac:dyDescent="0.2">
      <c r="A337" s="222"/>
      <c r="B337" s="223"/>
      <c r="C337" s="223"/>
      <c r="D337" s="223"/>
      <c r="E337" s="223"/>
      <c r="F337" s="223"/>
      <c r="G337" s="223"/>
      <c r="H337" s="223"/>
      <c r="I337" s="224"/>
      <c r="J337" s="222"/>
      <c r="K337" s="223"/>
      <c r="L337" s="224"/>
      <c r="M337" s="225" t="s">
        <v>54</v>
      </c>
      <c r="N337" s="226"/>
      <c r="O337" s="226"/>
      <c r="P337" s="226"/>
      <c r="Q337" s="226"/>
      <c r="R337" s="226"/>
      <c r="S337" s="226"/>
      <c r="T337" s="226"/>
      <c r="U337" s="227"/>
      <c r="V337" s="225" t="s">
        <v>55</v>
      </c>
      <c r="W337" s="226"/>
      <c r="X337" s="226"/>
      <c r="Y337" s="226"/>
      <c r="Z337" s="226"/>
      <c r="AA337" s="226"/>
      <c r="AB337" s="226"/>
      <c r="AC337" s="226"/>
      <c r="AD337" s="227"/>
      <c r="AE337" s="225" t="s">
        <v>55</v>
      </c>
      <c r="AF337" s="226"/>
      <c r="AG337" s="226"/>
      <c r="AH337" s="226"/>
      <c r="AI337" s="226"/>
      <c r="AJ337" s="226"/>
      <c r="AK337" s="226"/>
      <c r="AL337" s="227"/>
      <c r="AM337" s="225" t="s">
        <v>54</v>
      </c>
      <c r="AN337" s="226"/>
      <c r="AO337" s="226"/>
      <c r="AP337" s="226"/>
      <c r="AQ337" s="226"/>
      <c r="AR337" s="226"/>
      <c r="AS337" s="226"/>
      <c r="AT337" s="226"/>
      <c r="AU337" s="226"/>
      <c r="AV337" s="226"/>
      <c r="AW337" s="227"/>
      <c r="AX337" s="225" t="s">
        <v>55</v>
      </c>
      <c r="AY337" s="226"/>
      <c r="AZ337" s="226"/>
      <c r="BA337" s="226"/>
      <c r="BB337" s="226"/>
      <c r="BC337" s="226"/>
      <c r="BD337" s="226"/>
      <c r="BE337" s="226"/>
      <c r="BF337" s="227"/>
      <c r="BG337" s="225" t="s">
        <v>55</v>
      </c>
      <c r="BH337" s="226"/>
      <c r="BI337" s="226"/>
      <c r="BJ337" s="226"/>
      <c r="BK337" s="226"/>
      <c r="BL337" s="226"/>
      <c r="BM337" s="226"/>
      <c r="BN337" s="226"/>
      <c r="BO337" s="226"/>
      <c r="BP337" s="227"/>
      <c r="BQ337" s="225" t="s">
        <v>54</v>
      </c>
      <c r="BR337" s="226"/>
      <c r="BS337" s="226"/>
      <c r="BT337" s="226"/>
      <c r="BU337" s="226"/>
      <c r="BV337" s="226"/>
      <c r="BW337" s="226"/>
      <c r="BX337" s="226"/>
      <c r="BY337" s="226"/>
      <c r="BZ337" s="227"/>
      <c r="CA337" s="225" t="s">
        <v>55</v>
      </c>
      <c r="CB337" s="226"/>
      <c r="CC337" s="226"/>
      <c r="CD337" s="226"/>
      <c r="CE337" s="226"/>
      <c r="CF337" s="226"/>
      <c r="CG337" s="226"/>
      <c r="CH337" s="226"/>
      <c r="CI337" s="227"/>
      <c r="CJ337" s="225" t="s">
        <v>55</v>
      </c>
      <c r="CK337" s="226"/>
      <c r="CL337" s="226"/>
      <c r="CM337" s="226"/>
    </row>
    <row r="338" spans="1:91" ht="45.75" customHeight="1" x14ac:dyDescent="0.2">
      <c r="A338" s="32" t="s">
        <v>304</v>
      </c>
      <c r="B338" s="33"/>
      <c r="C338" s="33"/>
      <c r="D338" s="33"/>
      <c r="E338" s="33"/>
      <c r="F338" s="33"/>
      <c r="G338" s="33"/>
      <c r="H338" s="33"/>
      <c r="I338" s="34"/>
      <c r="J338" s="38">
        <v>2640</v>
      </c>
      <c r="K338" s="39"/>
      <c r="L338" s="40"/>
      <c r="M338" s="38">
        <v>1</v>
      </c>
      <c r="N338" s="39"/>
      <c r="O338" s="39"/>
      <c r="P338" s="39"/>
      <c r="Q338" s="39"/>
      <c r="R338" s="39"/>
      <c r="S338" s="39"/>
      <c r="T338" s="39"/>
      <c r="U338" s="40"/>
      <c r="V338" s="38"/>
      <c r="W338" s="39"/>
      <c r="X338" s="39"/>
      <c r="Y338" s="39"/>
      <c r="Z338" s="39"/>
      <c r="AA338" s="39"/>
      <c r="AB338" s="39"/>
      <c r="AC338" s="39"/>
      <c r="AD338" s="40"/>
      <c r="AE338" s="38"/>
      <c r="AF338" s="39"/>
      <c r="AG338" s="39"/>
      <c r="AH338" s="39"/>
      <c r="AI338" s="39"/>
      <c r="AJ338" s="39"/>
      <c r="AK338" s="39"/>
      <c r="AL338" s="40"/>
      <c r="AM338" s="35">
        <v>150000</v>
      </c>
      <c r="AN338" s="36"/>
      <c r="AO338" s="36"/>
      <c r="AP338" s="36"/>
      <c r="AQ338" s="36"/>
      <c r="AR338" s="36"/>
      <c r="AS338" s="36"/>
      <c r="AT338" s="36"/>
      <c r="AU338" s="36"/>
      <c r="AV338" s="36"/>
      <c r="AW338" s="37"/>
      <c r="AX338" s="35"/>
      <c r="AY338" s="36"/>
      <c r="AZ338" s="36"/>
      <c r="BA338" s="36"/>
      <c r="BB338" s="36"/>
      <c r="BC338" s="36"/>
      <c r="BD338" s="36"/>
      <c r="BE338" s="36"/>
      <c r="BF338" s="37"/>
      <c r="BG338" s="35"/>
      <c r="BH338" s="36"/>
      <c r="BI338" s="36"/>
      <c r="BJ338" s="36"/>
      <c r="BK338" s="36"/>
      <c r="BL338" s="36"/>
      <c r="BM338" s="36"/>
      <c r="BN338" s="36"/>
      <c r="BO338" s="36"/>
      <c r="BP338" s="37"/>
      <c r="BQ338" s="35">
        <f>M338*AM338</f>
        <v>150000</v>
      </c>
      <c r="BR338" s="36"/>
      <c r="BS338" s="36"/>
      <c r="BT338" s="36"/>
      <c r="BU338" s="36"/>
      <c r="BV338" s="36"/>
      <c r="BW338" s="36"/>
      <c r="BX338" s="36"/>
      <c r="BY338" s="36"/>
      <c r="BZ338" s="37"/>
      <c r="CA338" s="35"/>
      <c r="CB338" s="36"/>
      <c r="CC338" s="36"/>
      <c r="CD338" s="36"/>
      <c r="CE338" s="36"/>
      <c r="CF338" s="36"/>
      <c r="CG338" s="36"/>
      <c r="CH338" s="36"/>
      <c r="CI338" s="37"/>
      <c r="CJ338" s="35"/>
      <c r="CK338" s="36"/>
      <c r="CL338" s="36"/>
      <c r="CM338" s="36"/>
    </row>
    <row r="339" spans="1:91" ht="45.75" customHeight="1" x14ac:dyDescent="0.2">
      <c r="A339" s="32" t="s">
        <v>325</v>
      </c>
      <c r="B339" s="33"/>
      <c r="C339" s="33"/>
      <c r="D339" s="33"/>
      <c r="E339" s="33"/>
      <c r="F339" s="33"/>
      <c r="G339" s="33"/>
      <c r="H339" s="33"/>
      <c r="I339" s="34"/>
      <c r="J339" s="38">
        <v>2640</v>
      </c>
      <c r="K339" s="39"/>
      <c r="L339" s="40"/>
      <c r="M339" s="38">
        <v>1</v>
      </c>
      <c r="N339" s="39"/>
      <c r="O339" s="39"/>
      <c r="P339" s="39"/>
      <c r="Q339" s="39"/>
      <c r="R339" s="39"/>
      <c r="S339" s="39"/>
      <c r="T339" s="39"/>
      <c r="U339" s="40"/>
      <c r="V339" s="38"/>
      <c r="W339" s="39"/>
      <c r="X339" s="39"/>
      <c r="Y339" s="39"/>
      <c r="Z339" s="39"/>
      <c r="AA339" s="39"/>
      <c r="AB339" s="39"/>
      <c r="AC339" s="39"/>
      <c r="AD339" s="40"/>
      <c r="AE339" s="38"/>
      <c r="AF339" s="39"/>
      <c r="AG339" s="39"/>
      <c r="AH339" s="39"/>
      <c r="AI339" s="39"/>
      <c r="AJ339" s="39"/>
      <c r="AK339" s="39"/>
      <c r="AL339" s="40"/>
      <c r="AM339" s="35">
        <v>0</v>
      </c>
      <c r="AN339" s="36"/>
      <c r="AO339" s="36"/>
      <c r="AP339" s="36"/>
      <c r="AQ339" s="36"/>
      <c r="AR339" s="36"/>
      <c r="AS339" s="36"/>
      <c r="AT339" s="36"/>
      <c r="AU339" s="36"/>
      <c r="AV339" s="36"/>
      <c r="AW339" s="37"/>
      <c r="AX339" s="35"/>
      <c r="AY339" s="36"/>
      <c r="AZ339" s="36"/>
      <c r="BA339" s="36"/>
      <c r="BB339" s="36"/>
      <c r="BC339" s="36"/>
      <c r="BD339" s="36"/>
      <c r="BE339" s="36"/>
      <c r="BF339" s="37"/>
      <c r="BG339" s="35"/>
      <c r="BH339" s="36"/>
      <c r="BI339" s="36"/>
      <c r="BJ339" s="36"/>
      <c r="BK339" s="36"/>
      <c r="BL339" s="36"/>
      <c r="BM339" s="36"/>
      <c r="BN339" s="36"/>
      <c r="BO339" s="36"/>
      <c r="BP339" s="37"/>
      <c r="BQ339" s="35">
        <v>0</v>
      </c>
      <c r="BR339" s="36"/>
      <c r="BS339" s="36"/>
      <c r="BT339" s="36"/>
      <c r="BU339" s="36"/>
      <c r="BV339" s="36"/>
      <c r="BW339" s="36"/>
      <c r="BX339" s="36"/>
      <c r="BY339" s="36"/>
      <c r="BZ339" s="37"/>
      <c r="CA339" s="35"/>
      <c r="CB339" s="36"/>
      <c r="CC339" s="36"/>
      <c r="CD339" s="36"/>
      <c r="CE339" s="36"/>
      <c r="CF339" s="36"/>
      <c r="CG339" s="36"/>
      <c r="CH339" s="36"/>
      <c r="CI339" s="37"/>
      <c r="CJ339" s="35"/>
      <c r="CK339" s="36"/>
      <c r="CL339" s="36"/>
      <c r="CM339" s="36"/>
    </row>
    <row r="340" spans="1:91" ht="24" customHeight="1" x14ac:dyDescent="0.2">
      <c r="A340" s="32" t="s">
        <v>251</v>
      </c>
      <c r="B340" s="33"/>
      <c r="C340" s="33"/>
      <c r="D340" s="33"/>
      <c r="E340" s="33"/>
      <c r="F340" s="33"/>
      <c r="G340" s="33"/>
      <c r="H340" s="33"/>
      <c r="I340" s="34"/>
      <c r="J340" s="38">
        <v>2640</v>
      </c>
      <c r="K340" s="39"/>
      <c r="L340" s="40"/>
      <c r="M340" s="38">
        <v>1</v>
      </c>
      <c r="N340" s="39"/>
      <c r="O340" s="39"/>
      <c r="P340" s="39"/>
      <c r="Q340" s="39"/>
      <c r="R340" s="39"/>
      <c r="S340" s="39"/>
      <c r="T340" s="39"/>
      <c r="U340" s="40"/>
      <c r="V340" s="38"/>
      <c r="W340" s="39"/>
      <c r="X340" s="39"/>
      <c r="Y340" s="39"/>
      <c r="Z340" s="39"/>
      <c r="AA340" s="39"/>
      <c r="AB340" s="39"/>
      <c r="AC340" s="39"/>
      <c r="AD340" s="40"/>
      <c r="AE340" s="38"/>
      <c r="AF340" s="39"/>
      <c r="AG340" s="39"/>
      <c r="AH340" s="39"/>
      <c r="AI340" s="39"/>
      <c r="AJ340" s="39"/>
      <c r="AK340" s="39"/>
      <c r="AL340" s="40"/>
      <c r="AM340" s="35">
        <v>250000</v>
      </c>
      <c r="AN340" s="36"/>
      <c r="AO340" s="36"/>
      <c r="AP340" s="36"/>
      <c r="AQ340" s="36"/>
      <c r="AR340" s="36"/>
      <c r="AS340" s="36"/>
      <c r="AT340" s="36"/>
      <c r="AU340" s="36"/>
      <c r="AV340" s="36"/>
      <c r="AW340" s="37"/>
      <c r="AX340" s="35"/>
      <c r="AY340" s="36"/>
      <c r="AZ340" s="36"/>
      <c r="BA340" s="36"/>
      <c r="BB340" s="36"/>
      <c r="BC340" s="36"/>
      <c r="BD340" s="36"/>
      <c r="BE340" s="36"/>
      <c r="BF340" s="37"/>
      <c r="BG340" s="35"/>
      <c r="BH340" s="36"/>
      <c r="BI340" s="36"/>
      <c r="BJ340" s="36"/>
      <c r="BK340" s="36"/>
      <c r="BL340" s="36"/>
      <c r="BM340" s="36"/>
      <c r="BN340" s="36"/>
      <c r="BO340" s="36"/>
      <c r="BP340" s="37"/>
      <c r="BQ340" s="35">
        <v>250000</v>
      </c>
      <c r="BR340" s="36"/>
      <c r="BS340" s="36"/>
      <c r="BT340" s="36"/>
      <c r="BU340" s="36"/>
      <c r="BV340" s="36"/>
      <c r="BW340" s="36"/>
      <c r="BX340" s="36"/>
      <c r="BY340" s="36"/>
      <c r="BZ340" s="37"/>
      <c r="CA340" s="35"/>
      <c r="CB340" s="36"/>
      <c r="CC340" s="36"/>
      <c r="CD340" s="36"/>
      <c r="CE340" s="36"/>
      <c r="CF340" s="36"/>
      <c r="CG340" s="36"/>
      <c r="CH340" s="36"/>
      <c r="CI340" s="37"/>
      <c r="CJ340" s="35"/>
      <c r="CK340" s="36"/>
      <c r="CL340" s="36"/>
      <c r="CM340" s="36"/>
    </row>
    <row r="341" spans="1:91" ht="14.45" customHeight="1" x14ac:dyDescent="0.2">
      <c r="A341" s="92" t="s">
        <v>27</v>
      </c>
      <c r="B341" s="93"/>
      <c r="C341" s="93"/>
      <c r="D341" s="93"/>
      <c r="E341" s="93"/>
      <c r="F341" s="93"/>
      <c r="G341" s="93"/>
      <c r="H341" s="93"/>
      <c r="I341" s="94"/>
      <c r="J341" s="143">
        <v>2640</v>
      </c>
      <c r="K341" s="144"/>
      <c r="L341" s="145"/>
      <c r="M341" s="119" t="s">
        <v>24</v>
      </c>
      <c r="N341" s="120"/>
      <c r="O341" s="120"/>
      <c r="P341" s="120"/>
      <c r="Q341" s="120"/>
      <c r="R341" s="120"/>
      <c r="S341" s="120"/>
      <c r="T341" s="120"/>
      <c r="U341" s="121"/>
      <c r="V341" s="119" t="s">
        <v>24</v>
      </c>
      <c r="W341" s="120"/>
      <c r="X341" s="120"/>
      <c r="Y341" s="120"/>
      <c r="Z341" s="120"/>
      <c r="AA341" s="120"/>
      <c r="AB341" s="120"/>
      <c r="AC341" s="120"/>
      <c r="AD341" s="121"/>
      <c r="AE341" s="119" t="s">
        <v>24</v>
      </c>
      <c r="AF341" s="120"/>
      <c r="AG341" s="120"/>
      <c r="AH341" s="120"/>
      <c r="AI341" s="120"/>
      <c r="AJ341" s="120"/>
      <c r="AK341" s="120"/>
      <c r="AL341" s="121"/>
      <c r="AM341" s="119" t="s">
        <v>24</v>
      </c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1"/>
      <c r="AX341" s="119" t="s">
        <v>24</v>
      </c>
      <c r="AY341" s="120"/>
      <c r="AZ341" s="120"/>
      <c r="BA341" s="120"/>
      <c r="BB341" s="120"/>
      <c r="BC341" s="120"/>
      <c r="BD341" s="120"/>
      <c r="BE341" s="120"/>
      <c r="BF341" s="121"/>
      <c r="BG341" s="119" t="s">
        <v>24</v>
      </c>
      <c r="BH341" s="120"/>
      <c r="BI341" s="120"/>
      <c r="BJ341" s="120"/>
      <c r="BK341" s="120"/>
      <c r="BL341" s="120"/>
      <c r="BM341" s="120"/>
      <c r="BN341" s="120"/>
      <c r="BO341" s="120"/>
      <c r="BP341" s="121"/>
      <c r="BQ341" s="146">
        <f>SUM(BQ338:BZ340)</f>
        <v>400000</v>
      </c>
      <c r="BR341" s="147"/>
      <c r="BS341" s="147"/>
      <c r="BT341" s="147"/>
      <c r="BU341" s="147"/>
      <c r="BV341" s="147"/>
      <c r="BW341" s="147"/>
      <c r="BX341" s="147"/>
      <c r="BY341" s="147"/>
      <c r="BZ341" s="148"/>
      <c r="CA341" s="146">
        <f>SUM(CA338:CI340)</f>
        <v>0</v>
      </c>
      <c r="CB341" s="147"/>
      <c r="CC341" s="147"/>
      <c r="CD341" s="147"/>
      <c r="CE341" s="147"/>
      <c r="CF341" s="147"/>
      <c r="CG341" s="147"/>
      <c r="CH341" s="147"/>
      <c r="CI341" s="148"/>
      <c r="CJ341" s="146">
        <f>SUM(CJ338:CM340)</f>
        <v>0</v>
      </c>
      <c r="CK341" s="147"/>
      <c r="CL341" s="147"/>
      <c r="CM341" s="147"/>
    </row>
    <row r="342" spans="1:91" ht="24" customHeight="1" x14ac:dyDescent="0.2">
      <c r="A342" s="122" t="s">
        <v>190</v>
      </c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22"/>
      <c r="AZ342" s="122"/>
      <c r="BA342" s="122"/>
      <c r="BB342" s="122"/>
      <c r="BC342" s="122"/>
      <c r="BD342" s="122"/>
      <c r="BE342" s="122"/>
      <c r="BF342" s="122"/>
      <c r="BG342" s="122"/>
      <c r="BH342" s="122"/>
      <c r="BI342" s="122"/>
      <c r="BJ342" s="122"/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22"/>
      <c r="BU342" s="122"/>
      <c r="BV342" s="122"/>
      <c r="BW342" s="122"/>
      <c r="BX342" s="122"/>
      <c r="BY342" s="122"/>
      <c r="BZ342" s="122"/>
      <c r="CA342" s="122"/>
      <c r="CB342" s="122"/>
      <c r="CC342" s="122"/>
      <c r="CD342" s="122"/>
      <c r="CE342" s="122"/>
      <c r="CF342" s="122"/>
      <c r="CG342" s="122"/>
      <c r="CH342" s="122"/>
      <c r="CI342" s="122"/>
      <c r="CJ342" s="122"/>
      <c r="CK342" s="122"/>
      <c r="CL342" s="122"/>
      <c r="CM342" s="122"/>
    </row>
    <row r="343" spans="1:91" ht="37.5" customHeight="1" x14ac:dyDescent="0.2">
      <c r="A343" s="98" t="s">
        <v>114</v>
      </c>
      <c r="B343" s="99"/>
      <c r="C343" s="99"/>
      <c r="D343" s="99"/>
      <c r="E343" s="99"/>
      <c r="F343" s="99"/>
      <c r="G343" s="99"/>
      <c r="H343" s="99"/>
      <c r="I343" s="100"/>
      <c r="J343" s="110" t="s">
        <v>2</v>
      </c>
      <c r="K343" s="111"/>
      <c r="L343" s="112"/>
      <c r="M343" s="167" t="s">
        <v>191</v>
      </c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30"/>
      <c r="AM343" s="123" t="s">
        <v>192</v>
      </c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5"/>
      <c r="BQ343" s="167" t="s">
        <v>182</v>
      </c>
      <c r="BR343" s="129"/>
      <c r="BS343" s="129"/>
      <c r="BT343" s="129"/>
      <c r="BU343" s="129"/>
      <c r="BV343" s="129"/>
      <c r="BW343" s="129"/>
      <c r="BX343" s="129"/>
      <c r="BY343" s="129"/>
      <c r="BZ343" s="129"/>
      <c r="CA343" s="129"/>
      <c r="CB343" s="129"/>
      <c r="CC343" s="129"/>
      <c r="CD343" s="129"/>
      <c r="CE343" s="129"/>
      <c r="CF343" s="129"/>
      <c r="CG343" s="129"/>
      <c r="CH343" s="129"/>
      <c r="CI343" s="129"/>
      <c r="CJ343" s="129"/>
      <c r="CK343" s="129"/>
      <c r="CL343" s="129"/>
      <c r="CM343" s="129"/>
    </row>
    <row r="344" spans="1:91" ht="46.5" customHeight="1" thickBot="1" x14ac:dyDescent="0.25">
      <c r="A344" s="161"/>
      <c r="B344" s="162"/>
      <c r="C344" s="162"/>
      <c r="D344" s="162"/>
      <c r="E344" s="162"/>
      <c r="F344" s="162"/>
      <c r="G344" s="162"/>
      <c r="H344" s="162"/>
      <c r="I344" s="163"/>
      <c r="J344" s="164"/>
      <c r="K344" s="165"/>
      <c r="L344" s="166"/>
      <c r="M344" s="219" t="s">
        <v>335</v>
      </c>
      <c r="N344" s="220"/>
      <c r="O344" s="220"/>
      <c r="P344" s="220"/>
      <c r="Q344" s="220"/>
      <c r="R344" s="220"/>
      <c r="S344" s="220"/>
      <c r="T344" s="220"/>
      <c r="U344" s="221"/>
      <c r="V344" s="219" t="s">
        <v>365</v>
      </c>
      <c r="W344" s="220"/>
      <c r="X344" s="220"/>
      <c r="Y344" s="220"/>
      <c r="Z344" s="220"/>
      <c r="AA344" s="220"/>
      <c r="AB344" s="220"/>
      <c r="AC344" s="220"/>
      <c r="AD344" s="221"/>
      <c r="AE344" s="219" t="s">
        <v>341</v>
      </c>
      <c r="AF344" s="220"/>
      <c r="AG344" s="220"/>
      <c r="AH344" s="220"/>
      <c r="AI344" s="220"/>
      <c r="AJ344" s="220"/>
      <c r="AK344" s="220"/>
      <c r="AL344" s="221"/>
      <c r="AM344" s="219" t="s">
        <v>335</v>
      </c>
      <c r="AN344" s="220"/>
      <c r="AO344" s="220"/>
      <c r="AP344" s="220"/>
      <c r="AQ344" s="220"/>
      <c r="AR344" s="220"/>
      <c r="AS344" s="220"/>
      <c r="AT344" s="220"/>
      <c r="AU344" s="220"/>
      <c r="AV344" s="220"/>
      <c r="AW344" s="221"/>
      <c r="AX344" s="219" t="s">
        <v>348</v>
      </c>
      <c r="AY344" s="220"/>
      <c r="AZ344" s="220"/>
      <c r="BA344" s="220"/>
      <c r="BB344" s="220"/>
      <c r="BC344" s="220"/>
      <c r="BD344" s="220"/>
      <c r="BE344" s="220"/>
      <c r="BF344" s="221"/>
      <c r="BG344" s="219" t="s">
        <v>341</v>
      </c>
      <c r="BH344" s="220"/>
      <c r="BI344" s="220"/>
      <c r="BJ344" s="220"/>
      <c r="BK344" s="220"/>
      <c r="BL344" s="220"/>
      <c r="BM344" s="220"/>
      <c r="BN344" s="220"/>
      <c r="BO344" s="220"/>
      <c r="BP344" s="221"/>
      <c r="BQ344" s="219" t="s">
        <v>335</v>
      </c>
      <c r="BR344" s="220"/>
      <c r="BS344" s="220"/>
      <c r="BT344" s="220"/>
      <c r="BU344" s="220"/>
      <c r="BV344" s="220"/>
      <c r="BW344" s="220"/>
      <c r="BX344" s="220"/>
      <c r="BY344" s="220"/>
      <c r="BZ344" s="221"/>
      <c r="CA344" s="219" t="s">
        <v>338</v>
      </c>
      <c r="CB344" s="220"/>
      <c r="CC344" s="220"/>
      <c r="CD344" s="220"/>
      <c r="CE344" s="220"/>
      <c r="CF344" s="220"/>
      <c r="CG344" s="220"/>
      <c r="CH344" s="220"/>
      <c r="CI344" s="221"/>
      <c r="CJ344" s="219" t="s">
        <v>341</v>
      </c>
      <c r="CK344" s="220"/>
      <c r="CL344" s="220"/>
      <c r="CM344" s="220"/>
    </row>
    <row r="345" spans="1:91" ht="37.5" customHeight="1" thickBot="1" x14ac:dyDescent="0.25">
      <c r="A345" s="149" t="s">
        <v>306</v>
      </c>
      <c r="B345" s="150"/>
      <c r="C345" s="150"/>
      <c r="D345" s="150"/>
      <c r="E345" s="150"/>
      <c r="F345" s="150"/>
      <c r="G345" s="150"/>
      <c r="H345" s="150"/>
      <c r="I345" s="151"/>
      <c r="J345" s="152">
        <v>2640</v>
      </c>
      <c r="K345" s="153"/>
      <c r="L345" s="154"/>
      <c r="M345" s="152">
        <v>1</v>
      </c>
      <c r="N345" s="153"/>
      <c r="O345" s="153"/>
      <c r="P345" s="153"/>
      <c r="Q345" s="153"/>
      <c r="R345" s="153"/>
      <c r="S345" s="153"/>
      <c r="T345" s="153"/>
      <c r="U345" s="154"/>
      <c r="V345" s="152"/>
      <c r="W345" s="153"/>
      <c r="X345" s="153"/>
      <c r="Y345" s="153"/>
      <c r="Z345" s="153"/>
      <c r="AA345" s="153"/>
      <c r="AB345" s="153"/>
      <c r="AC345" s="153"/>
      <c r="AD345" s="154"/>
      <c r="AE345" s="152"/>
      <c r="AF345" s="153"/>
      <c r="AG345" s="153"/>
      <c r="AH345" s="153"/>
      <c r="AI345" s="153"/>
      <c r="AJ345" s="153"/>
      <c r="AK345" s="153"/>
      <c r="AL345" s="154"/>
      <c r="AM345" s="155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57"/>
      <c r="AX345" s="155"/>
      <c r="AY345" s="156"/>
      <c r="AZ345" s="156"/>
      <c r="BA345" s="156"/>
      <c r="BB345" s="156"/>
      <c r="BC345" s="156"/>
      <c r="BD345" s="156"/>
      <c r="BE345" s="156"/>
      <c r="BF345" s="157"/>
      <c r="BG345" s="155"/>
      <c r="BH345" s="156"/>
      <c r="BI345" s="156"/>
      <c r="BJ345" s="156"/>
      <c r="BK345" s="156"/>
      <c r="BL345" s="156"/>
      <c r="BM345" s="156"/>
      <c r="BN345" s="156"/>
      <c r="BO345" s="156"/>
      <c r="BP345" s="157"/>
      <c r="BQ345" s="158">
        <f>M345*AM345</f>
        <v>0</v>
      </c>
      <c r="BR345" s="159"/>
      <c r="BS345" s="159"/>
      <c r="BT345" s="159"/>
      <c r="BU345" s="159"/>
      <c r="BV345" s="159"/>
      <c r="BW345" s="159"/>
      <c r="BX345" s="159"/>
      <c r="BY345" s="159"/>
      <c r="BZ345" s="160"/>
      <c r="CA345" s="155"/>
      <c r="CB345" s="156"/>
      <c r="CC345" s="156"/>
      <c r="CD345" s="156"/>
      <c r="CE345" s="156"/>
      <c r="CF345" s="156"/>
      <c r="CG345" s="156"/>
      <c r="CH345" s="156"/>
      <c r="CI345" s="157"/>
      <c r="CJ345" s="155"/>
      <c r="CK345" s="156"/>
      <c r="CL345" s="156"/>
      <c r="CM345" s="168"/>
    </row>
    <row r="346" spans="1:91" ht="12.75" thickBot="1" x14ac:dyDescent="0.25">
      <c r="A346" s="207" t="s">
        <v>305</v>
      </c>
      <c r="B346" s="208"/>
      <c r="C346" s="208"/>
      <c r="D346" s="208"/>
      <c r="E346" s="208"/>
      <c r="F346" s="208"/>
      <c r="G346" s="208"/>
      <c r="H346" s="208"/>
      <c r="I346" s="209"/>
      <c r="J346" s="61">
        <v>2640</v>
      </c>
      <c r="K346" s="62"/>
      <c r="L346" s="63"/>
      <c r="M346" s="61"/>
      <c r="N346" s="62"/>
      <c r="O346" s="62"/>
      <c r="P346" s="62"/>
      <c r="Q346" s="62"/>
      <c r="R346" s="62"/>
      <c r="S346" s="62"/>
      <c r="T346" s="62"/>
      <c r="U346" s="63"/>
      <c r="V346" s="61"/>
      <c r="W346" s="62"/>
      <c r="X346" s="62"/>
      <c r="Y346" s="62"/>
      <c r="Z346" s="62"/>
      <c r="AA346" s="62"/>
      <c r="AB346" s="62"/>
      <c r="AC346" s="62"/>
      <c r="AD346" s="63"/>
      <c r="AE346" s="61"/>
      <c r="AF346" s="62"/>
      <c r="AG346" s="62"/>
      <c r="AH346" s="62"/>
      <c r="AI346" s="62"/>
      <c r="AJ346" s="62"/>
      <c r="AK346" s="62"/>
      <c r="AL346" s="63"/>
      <c r="AM346" s="64"/>
      <c r="AN346" s="65"/>
      <c r="AO346" s="65"/>
      <c r="AP346" s="65"/>
      <c r="AQ346" s="65"/>
      <c r="AR346" s="65"/>
      <c r="AS346" s="65"/>
      <c r="AT346" s="65"/>
      <c r="AU346" s="65"/>
      <c r="AV346" s="65"/>
      <c r="AW346" s="66"/>
      <c r="AX346" s="67"/>
      <c r="AY346" s="68"/>
      <c r="AZ346" s="68"/>
      <c r="BA346" s="68"/>
      <c r="BB346" s="68"/>
      <c r="BC346" s="68"/>
      <c r="BD346" s="68"/>
      <c r="BE346" s="68"/>
      <c r="BF346" s="69"/>
      <c r="BG346" s="67"/>
      <c r="BH346" s="68"/>
      <c r="BI346" s="68"/>
      <c r="BJ346" s="68"/>
      <c r="BK346" s="68"/>
      <c r="BL346" s="68"/>
      <c r="BM346" s="68"/>
      <c r="BN346" s="68"/>
      <c r="BO346" s="68"/>
      <c r="BP346" s="69"/>
      <c r="BQ346" s="210">
        <f>SUM(BQ347:BZ349)</f>
        <v>250000</v>
      </c>
      <c r="BR346" s="211"/>
      <c r="BS346" s="211"/>
      <c r="BT346" s="211"/>
      <c r="BU346" s="211"/>
      <c r="BV346" s="211"/>
      <c r="BW346" s="211"/>
      <c r="BX346" s="211"/>
      <c r="BY346" s="211"/>
      <c r="BZ346" s="212"/>
      <c r="CA346" s="210">
        <f>SUM(CA347:CI349)</f>
        <v>0</v>
      </c>
      <c r="CB346" s="211"/>
      <c r="CC346" s="211"/>
      <c r="CD346" s="211"/>
      <c r="CE346" s="211"/>
      <c r="CF346" s="211"/>
      <c r="CG346" s="211"/>
      <c r="CH346" s="211"/>
      <c r="CI346" s="212"/>
      <c r="CJ346" s="210">
        <f>SUM(CJ347:CM349)</f>
        <v>0</v>
      </c>
      <c r="CK346" s="211"/>
      <c r="CL346" s="211"/>
      <c r="CM346" s="213"/>
    </row>
    <row r="347" spans="1:91" ht="13.5" customHeight="1" x14ac:dyDescent="0.2">
      <c r="A347" s="179" t="s">
        <v>307</v>
      </c>
      <c r="B347" s="180"/>
      <c r="C347" s="180"/>
      <c r="D347" s="180"/>
      <c r="E347" s="180"/>
      <c r="F347" s="180"/>
      <c r="G347" s="180"/>
      <c r="H347" s="180"/>
      <c r="I347" s="181"/>
      <c r="J347" s="61">
        <v>2640</v>
      </c>
      <c r="K347" s="62"/>
      <c r="L347" s="63"/>
      <c r="M347" s="61">
        <v>1</v>
      </c>
      <c r="N347" s="62"/>
      <c r="O347" s="62"/>
      <c r="P347" s="62"/>
      <c r="Q347" s="62"/>
      <c r="R347" s="62"/>
      <c r="S347" s="62"/>
      <c r="T347" s="62"/>
      <c r="U347" s="63"/>
      <c r="V347" s="61"/>
      <c r="W347" s="62"/>
      <c r="X347" s="62"/>
      <c r="Y347" s="62"/>
      <c r="Z347" s="62"/>
      <c r="AA347" s="62"/>
      <c r="AB347" s="62"/>
      <c r="AC347" s="62"/>
      <c r="AD347" s="63"/>
      <c r="AE347" s="61"/>
      <c r="AF347" s="62"/>
      <c r="AG347" s="62"/>
      <c r="AH347" s="62"/>
      <c r="AI347" s="62"/>
      <c r="AJ347" s="62"/>
      <c r="AK347" s="62"/>
      <c r="AL347" s="63"/>
      <c r="AM347" s="64">
        <v>250000</v>
      </c>
      <c r="AN347" s="65"/>
      <c r="AO347" s="65"/>
      <c r="AP347" s="65"/>
      <c r="AQ347" s="65"/>
      <c r="AR347" s="65"/>
      <c r="AS347" s="65"/>
      <c r="AT347" s="65"/>
      <c r="AU347" s="65"/>
      <c r="AV347" s="65"/>
      <c r="AW347" s="66"/>
      <c r="AX347" s="67"/>
      <c r="AY347" s="68"/>
      <c r="AZ347" s="68"/>
      <c r="BA347" s="68"/>
      <c r="BB347" s="68"/>
      <c r="BC347" s="68"/>
      <c r="BD347" s="68"/>
      <c r="BE347" s="68"/>
      <c r="BF347" s="69"/>
      <c r="BG347" s="67"/>
      <c r="BH347" s="68"/>
      <c r="BI347" s="68"/>
      <c r="BJ347" s="68"/>
      <c r="BK347" s="68"/>
      <c r="BL347" s="68"/>
      <c r="BM347" s="68"/>
      <c r="BN347" s="68"/>
      <c r="BO347" s="68"/>
      <c r="BP347" s="69"/>
      <c r="BQ347" s="67">
        <f t="shared" ref="BQ347:BQ348" si="26">M347*AM347</f>
        <v>250000</v>
      </c>
      <c r="BR347" s="68"/>
      <c r="BS347" s="68"/>
      <c r="BT347" s="68"/>
      <c r="BU347" s="68"/>
      <c r="BV347" s="68"/>
      <c r="BW347" s="68"/>
      <c r="BX347" s="68"/>
      <c r="BY347" s="68"/>
      <c r="BZ347" s="69"/>
      <c r="CA347" s="67"/>
      <c r="CB347" s="68"/>
      <c r="CC347" s="68"/>
      <c r="CD347" s="68"/>
      <c r="CE347" s="68"/>
      <c r="CF347" s="68"/>
      <c r="CG347" s="68"/>
      <c r="CH347" s="68"/>
      <c r="CI347" s="69"/>
      <c r="CJ347" s="67"/>
      <c r="CK347" s="68"/>
      <c r="CL347" s="68"/>
      <c r="CM347" s="70"/>
    </row>
    <row r="348" spans="1:91" ht="13.5" customHeight="1" x14ac:dyDescent="0.2">
      <c r="A348" s="216" t="s">
        <v>308</v>
      </c>
      <c r="B348" s="217"/>
      <c r="C348" s="217"/>
      <c r="D348" s="217"/>
      <c r="E348" s="217"/>
      <c r="F348" s="217"/>
      <c r="G348" s="217"/>
      <c r="H348" s="217"/>
      <c r="I348" s="218"/>
      <c r="J348" s="38">
        <v>2640</v>
      </c>
      <c r="K348" s="39"/>
      <c r="L348" s="40"/>
      <c r="M348" s="38">
        <v>1</v>
      </c>
      <c r="N348" s="39"/>
      <c r="O348" s="39"/>
      <c r="P348" s="39"/>
      <c r="Q348" s="39"/>
      <c r="R348" s="39"/>
      <c r="S348" s="39"/>
      <c r="T348" s="39"/>
      <c r="U348" s="40"/>
      <c r="V348" s="38"/>
      <c r="W348" s="39"/>
      <c r="X348" s="39"/>
      <c r="Y348" s="39"/>
      <c r="Z348" s="39"/>
      <c r="AA348" s="39"/>
      <c r="AB348" s="39"/>
      <c r="AC348" s="39"/>
      <c r="AD348" s="40"/>
      <c r="AE348" s="38"/>
      <c r="AF348" s="39"/>
      <c r="AG348" s="39"/>
      <c r="AH348" s="39"/>
      <c r="AI348" s="39"/>
      <c r="AJ348" s="39"/>
      <c r="AK348" s="39"/>
      <c r="AL348" s="40"/>
      <c r="AM348" s="27">
        <v>0</v>
      </c>
      <c r="AN348" s="28"/>
      <c r="AO348" s="28"/>
      <c r="AP348" s="28"/>
      <c r="AQ348" s="28"/>
      <c r="AR348" s="28"/>
      <c r="AS348" s="28"/>
      <c r="AT348" s="28"/>
      <c r="AU348" s="28"/>
      <c r="AV348" s="28"/>
      <c r="AW348" s="29"/>
      <c r="AX348" s="35"/>
      <c r="AY348" s="36"/>
      <c r="AZ348" s="36"/>
      <c r="BA348" s="36"/>
      <c r="BB348" s="36"/>
      <c r="BC348" s="36"/>
      <c r="BD348" s="36"/>
      <c r="BE348" s="36"/>
      <c r="BF348" s="37"/>
      <c r="BG348" s="35"/>
      <c r="BH348" s="36"/>
      <c r="BI348" s="36"/>
      <c r="BJ348" s="36"/>
      <c r="BK348" s="36"/>
      <c r="BL348" s="36"/>
      <c r="BM348" s="36"/>
      <c r="BN348" s="36"/>
      <c r="BO348" s="36"/>
      <c r="BP348" s="37"/>
      <c r="BQ348" s="35">
        <f t="shared" si="26"/>
        <v>0</v>
      </c>
      <c r="BR348" s="36"/>
      <c r="BS348" s="36"/>
      <c r="BT348" s="36"/>
      <c r="BU348" s="36"/>
      <c r="BV348" s="36"/>
      <c r="BW348" s="36"/>
      <c r="BX348" s="36"/>
      <c r="BY348" s="36"/>
      <c r="BZ348" s="37"/>
      <c r="CA348" s="35"/>
      <c r="CB348" s="36"/>
      <c r="CC348" s="36"/>
      <c r="CD348" s="36"/>
      <c r="CE348" s="36"/>
      <c r="CF348" s="36"/>
      <c r="CG348" s="36"/>
      <c r="CH348" s="36"/>
      <c r="CI348" s="37"/>
      <c r="CJ348" s="35"/>
      <c r="CK348" s="36"/>
      <c r="CL348" s="36"/>
      <c r="CM348" s="215"/>
    </row>
    <row r="349" spans="1:91" ht="13.5" customHeight="1" thickBot="1" x14ac:dyDescent="0.25">
      <c r="A349" s="77" t="s">
        <v>309</v>
      </c>
      <c r="B349" s="78"/>
      <c r="C349" s="78"/>
      <c r="D349" s="78"/>
      <c r="E349" s="78"/>
      <c r="F349" s="78"/>
      <c r="G349" s="78"/>
      <c r="H349" s="78"/>
      <c r="I349" s="79"/>
      <c r="J349" s="80">
        <v>2640</v>
      </c>
      <c r="K349" s="81"/>
      <c r="L349" s="82"/>
      <c r="M349" s="80">
        <v>1</v>
      </c>
      <c r="N349" s="81"/>
      <c r="O349" s="81"/>
      <c r="P349" s="81"/>
      <c r="Q349" s="81"/>
      <c r="R349" s="81"/>
      <c r="S349" s="81"/>
      <c r="T349" s="81"/>
      <c r="U349" s="82"/>
      <c r="V349" s="80"/>
      <c r="W349" s="81"/>
      <c r="X349" s="81"/>
      <c r="Y349" s="81"/>
      <c r="Z349" s="81"/>
      <c r="AA349" s="81"/>
      <c r="AB349" s="81"/>
      <c r="AC349" s="81"/>
      <c r="AD349" s="82"/>
      <c r="AE349" s="80"/>
      <c r="AF349" s="81"/>
      <c r="AG349" s="81"/>
      <c r="AH349" s="81"/>
      <c r="AI349" s="81"/>
      <c r="AJ349" s="81"/>
      <c r="AK349" s="81"/>
      <c r="AL349" s="82"/>
      <c r="AM349" s="83"/>
      <c r="AN349" s="84"/>
      <c r="AO349" s="84"/>
      <c r="AP349" s="84"/>
      <c r="AQ349" s="84"/>
      <c r="AR349" s="84"/>
      <c r="AS349" s="84"/>
      <c r="AT349" s="84"/>
      <c r="AU349" s="84"/>
      <c r="AV349" s="84"/>
      <c r="AW349" s="85"/>
      <c r="AX349" s="86"/>
      <c r="AY349" s="87"/>
      <c r="AZ349" s="87"/>
      <c r="BA349" s="87"/>
      <c r="BB349" s="87"/>
      <c r="BC349" s="87"/>
      <c r="BD349" s="87"/>
      <c r="BE349" s="87"/>
      <c r="BF349" s="88"/>
      <c r="BG349" s="86"/>
      <c r="BH349" s="87"/>
      <c r="BI349" s="87"/>
      <c r="BJ349" s="87"/>
      <c r="BK349" s="87"/>
      <c r="BL349" s="87"/>
      <c r="BM349" s="87"/>
      <c r="BN349" s="87"/>
      <c r="BO349" s="87"/>
      <c r="BP349" s="88"/>
      <c r="BQ349" s="86">
        <f t="shared" ref="BQ349:BQ364" si="27">M349*AM349</f>
        <v>0</v>
      </c>
      <c r="BR349" s="87"/>
      <c r="BS349" s="87"/>
      <c r="BT349" s="87"/>
      <c r="BU349" s="87"/>
      <c r="BV349" s="87"/>
      <c r="BW349" s="87"/>
      <c r="BX349" s="87"/>
      <c r="BY349" s="87"/>
      <c r="BZ349" s="88"/>
      <c r="CA349" s="86"/>
      <c r="CB349" s="87"/>
      <c r="CC349" s="87"/>
      <c r="CD349" s="87"/>
      <c r="CE349" s="87"/>
      <c r="CF349" s="87"/>
      <c r="CG349" s="87"/>
      <c r="CH349" s="87"/>
      <c r="CI349" s="88"/>
      <c r="CJ349" s="86"/>
      <c r="CK349" s="87"/>
      <c r="CL349" s="87"/>
      <c r="CM349" s="510"/>
    </row>
    <row r="350" spans="1:91" ht="23.25" customHeight="1" thickBot="1" x14ac:dyDescent="0.25">
      <c r="A350" s="176" t="s">
        <v>310</v>
      </c>
      <c r="B350" s="177"/>
      <c r="C350" s="177"/>
      <c r="D350" s="177"/>
      <c r="E350" s="177"/>
      <c r="F350" s="177"/>
      <c r="G350" s="177"/>
      <c r="H350" s="177"/>
      <c r="I350" s="178"/>
      <c r="J350" s="152">
        <v>2640</v>
      </c>
      <c r="K350" s="153"/>
      <c r="L350" s="154"/>
      <c r="M350" s="152">
        <v>1</v>
      </c>
      <c r="N350" s="153"/>
      <c r="O350" s="153"/>
      <c r="P350" s="153"/>
      <c r="Q350" s="153"/>
      <c r="R350" s="153"/>
      <c r="S350" s="153"/>
      <c r="T350" s="153"/>
      <c r="U350" s="154"/>
      <c r="V350" s="152"/>
      <c r="W350" s="153"/>
      <c r="X350" s="153"/>
      <c r="Y350" s="153"/>
      <c r="Z350" s="153"/>
      <c r="AA350" s="153"/>
      <c r="AB350" s="153"/>
      <c r="AC350" s="153"/>
      <c r="AD350" s="154"/>
      <c r="AE350" s="152"/>
      <c r="AF350" s="153"/>
      <c r="AG350" s="153"/>
      <c r="AH350" s="153"/>
      <c r="AI350" s="153"/>
      <c r="AJ350" s="153"/>
      <c r="AK350" s="153"/>
      <c r="AL350" s="154"/>
      <c r="AM350" s="155">
        <v>99500</v>
      </c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7"/>
      <c r="AX350" s="155"/>
      <c r="AY350" s="156"/>
      <c r="AZ350" s="156"/>
      <c r="BA350" s="156"/>
      <c r="BB350" s="156"/>
      <c r="BC350" s="156"/>
      <c r="BD350" s="156"/>
      <c r="BE350" s="156"/>
      <c r="BF350" s="157"/>
      <c r="BG350" s="155"/>
      <c r="BH350" s="156"/>
      <c r="BI350" s="156"/>
      <c r="BJ350" s="156"/>
      <c r="BK350" s="156"/>
      <c r="BL350" s="156"/>
      <c r="BM350" s="156"/>
      <c r="BN350" s="156"/>
      <c r="BO350" s="156"/>
      <c r="BP350" s="157"/>
      <c r="BQ350" s="172">
        <f>M350*AM350</f>
        <v>99500</v>
      </c>
      <c r="BR350" s="173"/>
      <c r="BS350" s="173"/>
      <c r="BT350" s="173"/>
      <c r="BU350" s="173"/>
      <c r="BV350" s="173"/>
      <c r="BW350" s="173"/>
      <c r="BX350" s="173"/>
      <c r="BY350" s="173"/>
      <c r="BZ350" s="174"/>
      <c r="CA350" s="172"/>
      <c r="CB350" s="173"/>
      <c r="CC350" s="173"/>
      <c r="CD350" s="173"/>
      <c r="CE350" s="173"/>
      <c r="CF350" s="173"/>
      <c r="CG350" s="173"/>
      <c r="CH350" s="173"/>
      <c r="CI350" s="174"/>
      <c r="CJ350" s="172"/>
      <c r="CK350" s="173"/>
      <c r="CL350" s="173"/>
      <c r="CM350" s="175"/>
    </row>
    <row r="351" spans="1:91" ht="14.1" customHeight="1" thickBot="1" x14ac:dyDescent="0.25">
      <c r="A351" s="498" t="s">
        <v>311</v>
      </c>
      <c r="B351" s="499"/>
      <c r="C351" s="499"/>
      <c r="D351" s="499"/>
      <c r="E351" s="499"/>
      <c r="F351" s="499"/>
      <c r="G351" s="499"/>
      <c r="H351" s="499"/>
      <c r="I351" s="500"/>
      <c r="J351" s="61">
        <v>2640</v>
      </c>
      <c r="K351" s="62"/>
      <c r="L351" s="63"/>
      <c r="M351" s="61">
        <v>1</v>
      </c>
      <c r="N351" s="62"/>
      <c r="O351" s="62"/>
      <c r="P351" s="62"/>
      <c r="Q351" s="62"/>
      <c r="R351" s="62"/>
      <c r="S351" s="62"/>
      <c r="T351" s="62"/>
      <c r="U351" s="63"/>
      <c r="V351" s="61"/>
      <c r="W351" s="62"/>
      <c r="X351" s="62"/>
      <c r="Y351" s="62"/>
      <c r="Z351" s="62"/>
      <c r="AA351" s="62"/>
      <c r="AB351" s="62"/>
      <c r="AC351" s="62"/>
      <c r="AD351" s="63"/>
      <c r="AE351" s="61"/>
      <c r="AF351" s="62"/>
      <c r="AG351" s="62"/>
      <c r="AH351" s="62"/>
      <c r="AI351" s="62"/>
      <c r="AJ351" s="62"/>
      <c r="AK351" s="62"/>
      <c r="AL351" s="63"/>
      <c r="AM351" s="67"/>
      <c r="AN351" s="68"/>
      <c r="AO351" s="68"/>
      <c r="AP351" s="68"/>
      <c r="AQ351" s="68"/>
      <c r="AR351" s="68"/>
      <c r="AS351" s="68"/>
      <c r="AT351" s="68"/>
      <c r="AU351" s="68"/>
      <c r="AV351" s="68"/>
      <c r="AW351" s="69"/>
      <c r="AX351" s="67"/>
      <c r="AY351" s="68"/>
      <c r="AZ351" s="68"/>
      <c r="BA351" s="68"/>
      <c r="BB351" s="68"/>
      <c r="BC351" s="68"/>
      <c r="BD351" s="68"/>
      <c r="BE351" s="68"/>
      <c r="BF351" s="69"/>
      <c r="BG351" s="67"/>
      <c r="BH351" s="68"/>
      <c r="BI351" s="68"/>
      <c r="BJ351" s="68"/>
      <c r="BK351" s="68"/>
      <c r="BL351" s="68"/>
      <c r="BM351" s="68"/>
      <c r="BN351" s="68"/>
      <c r="BO351" s="68"/>
      <c r="BP351" s="69"/>
      <c r="BQ351" s="210">
        <v>690994</v>
      </c>
      <c r="BR351" s="211"/>
      <c r="BS351" s="211"/>
      <c r="BT351" s="211"/>
      <c r="BU351" s="211"/>
      <c r="BV351" s="211"/>
      <c r="BW351" s="211"/>
      <c r="BX351" s="211"/>
      <c r="BY351" s="211"/>
      <c r="BZ351" s="212"/>
      <c r="CA351" s="210">
        <f>SUM(CA352:CI363)</f>
        <v>0</v>
      </c>
      <c r="CB351" s="211"/>
      <c r="CC351" s="211"/>
      <c r="CD351" s="211"/>
      <c r="CE351" s="211"/>
      <c r="CF351" s="211"/>
      <c r="CG351" s="211"/>
      <c r="CH351" s="211"/>
      <c r="CI351" s="212"/>
      <c r="CJ351" s="210">
        <f>SUM(CJ352:CM363)</f>
        <v>0</v>
      </c>
      <c r="CK351" s="211"/>
      <c r="CL351" s="211"/>
      <c r="CM351" s="213"/>
    </row>
    <row r="352" spans="1:91" ht="14.1" customHeight="1" x14ac:dyDescent="0.2">
      <c r="A352" s="74" t="s">
        <v>252</v>
      </c>
      <c r="B352" s="75"/>
      <c r="C352" s="75"/>
      <c r="D352" s="75"/>
      <c r="E352" s="75"/>
      <c r="F352" s="75"/>
      <c r="G352" s="75"/>
      <c r="H352" s="75"/>
      <c r="I352" s="76"/>
      <c r="J352" s="61">
        <v>2640</v>
      </c>
      <c r="K352" s="62"/>
      <c r="L352" s="63"/>
      <c r="M352" s="61">
        <v>1</v>
      </c>
      <c r="N352" s="62"/>
      <c r="O352" s="62"/>
      <c r="P352" s="62"/>
      <c r="Q352" s="62"/>
      <c r="R352" s="62"/>
      <c r="S352" s="62"/>
      <c r="T352" s="62"/>
      <c r="U352" s="63"/>
      <c r="V352" s="61"/>
      <c r="W352" s="62"/>
      <c r="X352" s="62"/>
      <c r="Y352" s="62"/>
      <c r="Z352" s="62"/>
      <c r="AA352" s="62"/>
      <c r="AB352" s="62"/>
      <c r="AC352" s="62"/>
      <c r="AD352" s="63"/>
      <c r="AE352" s="61"/>
      <c r="AF352" s="62"/>
      <c r="AG352" s="62"/>
      <c r="AH352" s="62"/>
      <c r="AI352" s="62"/>
      <c r="AJ352" s="62"/>
      <c r="AK352" s="62"/>
      <c r="AL352" s="63"/>
      <c r="AM352" s="67">
        <v>125000</v>
      </c>
      <c r="AN352" s="68"/>
      <c r="AO352" s="68"/>
      <c r="AP352" s="68"/>
      <c r="AQ352" s="68"/>
      <c r="AR352" s="68"/>
      <c r="AS352" s="68"/>
      <c r="AT352" s="68"/>
      <c r="AU352" s="68"/>
      <c r="AV352" s="68"/>
      <c r="AW352" s="69"/>
      <c r="AX352" s="67"/>
      <c r="AY352" s="68"/>
      <c r="AZ352" s="68"/>
      <c r="BA352" s="68"/>
      <c r="BB352" s="68"/>
      <c r="BC352" s="68"/>
      <c r="BD352" s="68"/>
      <c r="BE352" s="68"/>
      <c r="BF352" s="69"/>
      <c r="BG352" s="67"/>
      <c r="BH352" s="68"/>
      <c r="BI352" s="68"/>
      <c r="BJ352" s="68"/>
      <c r="BK352" s="68"/>
      <c r="BL352" s="68"/>
      <c r="BM352" s="68"/>
      <c r="BN352" s="68"/>
      <c r="BO352" s="68"/>
      <c r="BP352" s="69"/>
      <c r="BQ352" s="67">
        <v>125000</v>
      </c>
      <c r="BR352" s="68"/>
      <c r="BS352" s="68"/>
      <c r="BT352" s="68"/>
      <c r="BU352" s="68"/>
      <c r="BV352" s="68"/>
      <c r="BW352" s="68"/>
      <c r="BX352" s="68"/>
      <c r="BY352" s="68"/>
      <c r="BZ352" s="69"/>
      <c r="CA352" s="67"/>
      <c r="CB352" s="68"/>
      <c r="CC352" s="68"/>
      <c r="CD352" s="68"/>
      <c r="CE352" s="68"/>
      <c r="CF352" s="68"/>
      <c r="CG352" s="68"/>
      <c r="CH352" s="68"/>
      <c r="CI352" s="69"/>
      <c r="CJ352" s="67"/>
      <c r="CK352" s="68"/>
      <c r="CL352" s="68"/>
      <c r="CM352" s="70"/>
    </row>
    <row r="353" spans="1:91" ht="14.1" customHeight="1" x14ac:dyDescent="0.2">
      <c r="A353" s="214" t="s">
        <v>253</v>
      </c>
      <c r="B353" s="33"/>
      <c r="C353" s="33"/>
      <c r="D353" s="33"/>
      <c r="E353" s="33"/>
      <c r="F353" s="33"/>
      <c r="G353" s="33"/>
      <c r="H353" s="33"/>
      <c r="I353" s="34"/>
      <c r="J353" s="38">
        <v>2640</v>
      </c>
      <c r="K353" s="39"/>
      <c r="L353" s="40"/>
      <c r="M353" s="38">
        <v>1</v>
      </c>
      <c r="N353" s="39"/>
      <c r="O353" s="39"/>
      <c r="P353" s="39"/>
      <c r="Q353" s="39"/>
      <c r="R353" s="39"/>
      <c r="S353" s="39"/>
      <c r="T353" s="39"/>
      <c r="U353" s="40"/>
      <c r="V353" s="38"/>
      <c r="W353" s="39"/>
      <c r="X353" s="39"/>
      <c r="Y353" s="39"/>
      <c r="Z353" s="39"/>
      <c r="AA353" s="39"/>
      <c r="AB353" s="39"/>
      <c r="AC353" s="39"/>
      <c r="AD353" s="40"/>
      <c r="AE353" s="38"/>
      <c r="AF353" s="39"/>
      <c r="AG353" s="39"/>
      <c r="AH353" s="39"/>
      <c r="AI353" s="39"/>
      <c r="AJ353" s="39"/>
      <c r="AK353" s="39"/>
      <c r="AL353" s="40"/>
      <c r="AM353" s="35">
        <v>125000</v>
      </c>
      <c r="AN353" s="36"/>
      <c r="AO353" s="36"/>
      <c r="AP353" s="36"/>
      <c r="AQ353" s="36"/>
      <c r="AR353" s="36"/>
      <c r="AS353" s="36"/>
      <c r="AT353" s="36"/>
      <c r="AU353" s="36"/>
      <c r="AV353" s="36"/>
      <c r="AW353" s="37"/>
      <c r="AX353" s="35"/>
      <c r="AY353" s="36"/>
      <c r="AZ353" s="36"/>
      <c r="BA353" s="36"/>
      <c r="BB353" s="36"/>
      <c r="BC353" s="36"/>
      <c r="BD353" s="36"/>
      <c r="BE353" s="36"/>
      <c r="BF353" s="37"/>
      <c r="BG353" s="35"/>
      <c r="BH353" s="36"/>
      <c r="BI353" s="36"/>
      <c r="BJ353" s="36"/>
      <c r="BK353" s="36"/>
      <c r="BL353" s="36"/>
      <c r="BM353" s="36"/>
      <c r="BN353" s="36"/>
      <c r="BO353" s="36"/>
      <c r="BP353" s="37"/>
      <c r="BQ353" s="35">
        <f t="shared" si="27"/>
        <v>125000</v>
      </c>
      <c r="BR353" s="36"/>
      <c r="BS353" s="36"/>
      <c r="BT353" s="36"/>
      <c r="BU353" s="36"/>
      <c r="BV353" s="36"/>
      <c r="BW353" s="36"/>
      <c r="BX353" s="36"/>
      <c r="BY353" s="36"/>
      <c r="BZ353" s="37"/>
      <c r="CA353" s="35"/>
      <c r="CB353" s="36"/>
      <c r="CC353" s="36"/>
      <c r="CD353" s="36"/>
      <c r="CE353" s="36"/>
      <c r="CF353" s="36"/>
      <c r="CG353" s="36"/>
      <c r="CH353" s="36"/>
      <c r="CI353" s="37"/>
      <c r="CJ353" s="35"/>
      <c r="CK353" s="36"/>
      <c r="CL353" s="36"/>
      <c r="CM353" s="215"/>
    </row>
    <row r="354" spans="1:91" ht="14.1" customHeight="1" x14ac:dyDescent="0.2">
      <c r="A354" s="214" t="s">
        <v>254</v>
      </c>
      <c r="B354" s="33"/>
      <c r="C354" s="33"/>
      <c r="D354" s="33"/>
      <c r="E354" s="33"/>
      <c r="F354" s="33"/>
      <c r="G354" s="33"/>
      <c r="H354" s="33"/>
      <c r="I354" s="34"/>
      <c r="J354" s="38">
        <v>2640</v>
      </c>
      <c r="K354" s="39"/>
      <c r="L354" s="40"/>
      <c r="M354" s="38">
        <v>1</v>
      </c>
      <c r="N354" s="39"/>
      <c r="O354" s="39"/>
      <c r="P354" s="39"/>
      <c r="Q354" s="39"/>
      <c r="R354" s="39"/>
      <c r="S354" s="39"/>
      <c r="T354" s="39"/>
      <c r="U354" s="40"/>
      <c r="V354" s="38"/>
      <c r="W354" s="39"/>
      <c r="X354" s="39"/>
      <c r="Y354" s="39"/>
      <c r="Z354" s="39"/>
      <c r="AA354" s="39"/>
      <c r="AB354" s="39"/>
      <c r="AC354" s="39"/>
      <c r="AD354" s="40"/>
      <c r="AE354" s="38"/>
      <c r="AF354" s="39"/>
      <c r="AG354" s="39"/>
      <c r="AH354" s="39"/>
      <c r="AI354" s="39"/>
      <c r="AJ354" s="39"/>
      <c r="AK354" s="39"/>
      <c r="AL354" s="40"/>
      <c r="AM354" s="71">
        <v>20750</v>
      </c>
      <c r="AN354" s="72"/>
      <c r="AO354" s="72"/>
      <c r="AP354" s="72"/>
      <c r="AQ354" s="72"/>
      <c r="AR354" s="72"/>
      <c r="AS354" s="72"/>
      <c r="AT354" s="72"/>
      <c r="AU354" s="72"/>
      <c r="AV354" s="72"/>
      <c r="AW354" s="73"/>
      <c r="AX354" s="35"/>
      <c r="AY354" s="36"/>
      <c r="AZ354" s="36"/>
      <c r="BA354" s="36"/>
      <c r="BB354" s="36"/>
      <c r="BC354" s="36"/>
      <c r="BD354" s="36"/>
      <c r="BE354" s="36"/>
      <c r="BF354" s="37"/>
      <c r="BG354" s="35"/>
      <c r="BH354" s="36"/>
      <c r="BI354" s="36"/>
      <c r="BJ354" s="36"/>
      <c r="BK354" s="36"/>
      <c r="BL354" s="36"/>
      <c r="BM354" s="36"/>
      <c r="BN354" s="36"/>
      <c r="BO354" s="36"/>
      <c r="BP354" s="37"/>
      <c r="BQ354" s="35">
        <f t="shared" si="27"/>
        <v>20750</v>
      </c>
      <c r="BR354" s="36"/>
      <c r="BS354" s="36"/>
      <c r="BT354" s="36"/>
      <c r="BU354" s="36"/>
      <c r="BV354" s="36"/>
      <c r="BW354" s="36"/>
      <c r="BX354" s="36"/>
      <c r="BY354" s="36"/>
      <c r="BZ354" s="37"/>
      <c r="CA354" s="35"/>
      <c r="CB354" s="36"/>
      <c r="CC354" s="36"/>
      <c r="CD354" s="36"/>
      <c r="CE354" s="36"/>
      <c r="CF354" s="36"/>
      <c r="CG354" s="36"/>
      <c r="CH354" s="36"/>
      <c r="CI354" s="37"/>
      <c r="CJ354" s="35"/>
      <c r="CK354" s="36"/>
      <c r="CL354" s="36"/>
      <c r="CM354" s="215"/>
    </row>
    <row r="355" spans="1:91" ht="14.1" customHeight="1" x14ac:dyDescent="0.2">
      <c r="A355" s="214" t="s">
        <v>255</v>
      </c>
      <c r="B355" s="33"/>
      <c r="C355" s="33"/>
      <c r="D355" s="33"/>
      <c r="E355" s="33"/>
      <c r="F355" s="33"/>
      <c r="G355" s="33"/>
      <c r="H355" s="33"/>
      <c r="I355" s="34"/>
      <c r="J355" s="38">
        <v>2640</v>
      </c>
      <c r="K355" s="39"/>
      <c r="L355" s="40"/>
      <c r="M355" s="38">
        <v>1</v>
      </c>
      <c r="N355" s="39"/>
      <c r="O355" s="39"/>
      <c r="P355" s="39"/>
      <c r="Q355" s="39"/>
      <c r="R355" s="39"/>
      <c r="S355" s="39"/>
      <c r="T355" s="39"/>
      <c r="U355" s="40"/>
      <c r="V355" s="38"/>
      <c r="W355" s="39"/>
      <c r="X355" s="39"/>
      <c r="Y355" s="39"/>
      <c r="Z355" s="39"/>
      <c r="AA355" s="39"/>
      <c r="AB355" s="39"/>
      <c r="AC355" s="39"/>
      <c r="AD355" s="40"/>
      <c r="AE355" s="38"/>
      <c r="AF355" s="39"/>
      <c r="AG355" s="39"/>
      <c r="AH355" s="39"/>
      <c r="AI355" s="39"/>
      <c r="AJ355" s="39"/>
      <c r="AK355" s="39"/>
      <c r="AL355" s="40"/>
      <c r="AM355" s="35">
        <v>29711</v>
      </c>
      <c r="AN355" s="36"/>
      <c r="AO355" s="36"/>
      <c r="AP355" s="36"/>
      <c r="AQ355" s="36"/>
      <c r="AR355" s="36"/>
      <c r="AS355" s="36"/>
      <c r="AT355" s="36"/>
      <c r="AU355" s="36"/>
      <c r="AV355" s="36"/>
      <c r="AW355" s="37"/>
      <c r="AX355" s="35"/>
      <c r="AY355" s="36"/>
      <c r="AZ355" s="36"/>
      <c r="BA355" s="36"/>
      <c r="BB355" s="36"/>
      <c r="BC355" s="36"/>
      <c r="BD355" s="36"/>
      <c r="BE355" s="36"/>
      <c r="BF355" s="37"/>
      <c r="BG355" s="35"/>
      <c r="BH355" s="36"/>
      <c r="BI355" s="36"/>
      <c r="BJ355" s="36"/>
      <c r="BK355" s="36"/>
      <c r="BL355" s="36"/>
      <c r="BM355" s="36"/>
      <c r="BN355" s="36"/>
      <c r="BO355" s="36"/>
      <c r="BP355" s="37"/>
      <c r="BQ355" s="35">
        <f t="shared" si="27"/>
        <v>29711</v>
      </c>
      <c r="BR355" s="36"/>
      <c r="BS355" s="36"/>
      <c r="BT355" s="36"/>
      <c r="BU355" s="36"/>
      <c r="BV355" s="36"/>
      <c r="BW355" s="36"/>
      <c r="BX355" s="36"/>
      <c r="BY355" s="36"/>
      <c r="BZ355" s="37"/>
      <c r="CA355" s="35"/>
      <c r="CB355" s="36"/>
      <c r="CC355" s="36"/>
      <c r="CD355" s="36"/>
      <c r="CE355" s="36"/>
      <c r="CF355" s="36"/>
      <c r="CG355" s="36"/>
      <c r="CH355" s="36"/>
      <c r="CI355" s="37"/>
      <c r="CJ355" s="35"/>
      <c r="CK355" s="36"/>
      <c r="CL355" s="36"/>
      <c r="CM355" s="215"/>
    </row>
    <row r="356" spans="1:91" ht="22.5" customHeight="1" x14ac:dyDescent="0.2">
      <c r="A356" s="214" t="s">
        <v>320</v>
      </c>
      <c r="B356" s="33"/>
      <c r="C356" s="33"/>
      <c r="D356" s="33"/>
      <c r="E356" s="33"/>
      <c r="F356" s="33"/>
      <c r="G356" s="33"/>
      <c r="H356" s="33"/>
      <c r="I356" s="34"/>
      <c r="J356" s="38">
        <v>2640</v>
      </c>
      <c r="K356" s="39"/>
      <c r="L356" s="40"/>
      <c r="M356" s="38">
        <v>1</v>
      </c>
      <c r="N356" s="39"/>
      <c r="O356" s="39"/>
      <c r="P356" s="39"/>
      <c r="Q356" s="39"/>
      <c r="R356" s="39"/>
      <c r="S356" s="39"/>
      <c r="T356" s="39"/>
      <c r="U356" s="40"/>
      <c r="V356" s="38"/>
      <c r="W356" s="39"/>
      <c r="X356" s="39"/>
      <c r="Y356" s="39"/>
      <c r="Z356" s="39"/>
      <c r="AA356" s="39"/>
      <c r="AB356" s="39"/>
      <c r="AC356" s="39"/>
      <c r="AD356" s="40"/>
      <c r="AE356" s="38"/>
      <c r="AF356" s="39"/>
      <c r="AG356" s="39"/>
      <c r="AH356" s="39"/>
      <c r="AI356" s="39"/>
      <c r="AJ356" s="39"/>
      <c r="AK356" s="39"/>
      <c r="AL356" s="40"/>
      <c r="AM356" s="35">
        <v>100000</v>
      </c>
      <c r="AN356" s="36"/>
      <c r="AO356" s="36"/>
      <c r="AP356" s="36"/>
      <c r="AQ356" s="36"/>
      <c r="AR356" s="36"/>
      <c r="AS356" s="36"/>
      <c r="AT356" s="36"/>
      <c r="AU356" s="36"/>
      <c r="AV356" s="36"/>
      <c r="AW356" s="37"/>
      <c r="AX356" s="35"/>
      <c r="AY356" s="36"/>
      <c r="AZ356" s="36"/>
      <c r="BA356" s="36"/>
      <c r="BB356" s="36"/>
      <c r="BC356" s="36"/>
      <c r="BD356" s="36"/>
      <c r="BE356" s="36"/>
      <c r="BF356" s="37"/>
      <c r="BG356" s="35"/>
      <c r="BH356" s="36"/>
      <c r="BI356" s="36"/>
      <c r="BJ356" s="36"/>
      <c r="BK356" s="36"/>
      <c r="BL356" s="36"/>
      <c r="BM356" s="36"/>
      <c r="BN356" s="36"/>
      <c r="BO356" s="36"/>
      <c r="BP356" s="37"/>
      <c r="BQ356" s="35">
        <f t="shared" ref="BQ356:BQ360" si="28">M356*AM356</f>
        <v>100000</v>
      </c>
      <c r="BR356" s="36"/>
      <c r="BS356" s="36"/>
      <c r="BT356" s="36"/>
      <c r="BU356" s="36"/>
      <c r="BV356" s="36"/>
      <c r="BW356" s="36"/>
      <c r="BX356" s="36"/>
      <c r="BY356" s="36"/>
      <c r="BZ356" s="37"/>
      <c r="CA356" s="35"/>
      <c r="CB356" s="36"/>
      <c r="CC356" s="36"/>
      <c r="CD356" s="36"/>
      <c r="CE356" s="36"/>
      <c r="CF356" s="36"/>
      <c r="CG356" s="36"/>
      <c r="CH356" s="36"/>
      <c r="CI356" s="37"/>
      <c r="CJ356" s="35"/>
      <c r="CK356" s="36"/>
      <c r="CL356" s="36"/>
      <c r="CM356" s="215"/>
    </row>
    <row r="357" spans="1:91" ht="13.5" customHeight="1" x14ac:dyDescent="0.2">
      <c r="A357" s="214" t="s">
        <v>256</v>
      </c>
      <c r="B357" s="33"/>
      <c r="C357" s="33"/>
      <c r="D357" s="33"/>
      <c r="E357" s="33"/>
      <c r="F357" s="33"/>
      <c r="G357" s="33"/>
      <c r="H357" s="33"/>
      <c r="I357" s="34"/>
      <c r="J357" s="38">
        <v>2640</v>
      </c>
      <c r="K357" s="39"/>
      <c r="L357" s="40"/>
      <c r="M357" s="38">
        <v>1</v>
      </c>
      <c r="N357" s="39"/>
      <c r="O357" s="39"/>
      <c r="P357" s="39"/>
      <c r="Q357" s="39"/>
      <c r="R357" s="39"/>
      <c r="S357" s="39"/>
      <c r="T357" s="39"/>
      <c r="U357" s="40"/>
      <c r="V357" s="38"/>
      <c r="W357" s="39"/>
      <c r="X357" s="39"/>
      <c r="Y357" s="39"/>
      <c r="Z357" s="39"/>
      <c r="AA357" s="39"/>
      <c r="AB357" s="39"/>
      <c r="AC357" s="39"/>
      <c r="AD357" s="40"/>
      <c r="AE357" s="38"/>
      <c r="AF357" s="39"/>
      <c r="AG357" s="39"/>
      <c r="AH357" s="39"/>
      <c r="AI357" s="39"/>
      <c r="AJ357" s="39"/>
      <c r="AK357" s="39"/>
      <c r="AL357" s="40"/>
      <c r="AM357" s="501">
        <v>5000</v>
      </c>
      <c r="AN357" s="502"/>
      <c r="AO357" s="502"/>
      <c r="AP357" s="502"/>
      <c r="AQ357" s="502"/>
      <c r="AR357" s="502"/>
      <c r="AS357" s="502"/>
      <c r="AT357" s="502"/>
      <c r="AU357" s="502"/>
      <c r="AV357" s="502"/>
      <c r="AW357" s="503"/>
      <c r="AX357" s="35"/>
      <c r="AY357" s="36"/>
      <c r="AZ357" s="36"/>
      <c r="BA357" s="36"/>
      <c r="BB357" s="36"/>
      <c r="BC357" s="36"/>
      <c r="BD357" s="36"/>
      <c r="BE357" s="36"/>
      <c r="BF357" s="37"/>
      <c r="BG357" s="35"/>
      <c r="BH357" s="36"/>
      <c r="BI357" s="36"/>
      <c r="BJ357" s="36"/>
      <c r="BK357" s="36"/>
      <c r="BL357" s="36"/>
      <c r="BM357" s="36"/>
      <c r="BN357" s="36"/>
      <c r="BO357" s="36"/>
      <c r="BP357" s="37"/>
      <c r="BQ357" s="35">
        <f t="shared" si="28"/>
        <v>5000</v>
      </c>
      <c r="BR357" s="36"/>
      <c r="BS357" s="36"/>
      <c r="BT357" s="36"/>
      <c r="BU357" s="36"/>
      <c r="BV357" s="36"/>
      <c r="BW357" s="36"/>
      <c r="BX357" s="36"/>
      <c r="BY357" s="36"/>
      <c r="BZ357" s="37"/>
      <c r="CA357" s="35"/>
      <c r="CB357" s="36"/>
      <c r="CC357" s="36"/>
      <c r="CD357" s="36"/>
      <c r="CE357" s="36"/>
      <c r="CF357" s="36"/>
      <c r="CG357" s="36"/>
      <c r="CH357" s="36"/>
      <c r="CI357" s="37"/>
      <c r="CJ357" s="35"/>
      <c r="CK357" s="36"/>
      <c r="CL357" s="36"/>
      <c r="CM357" s="215"/>
    </row>
    <row r="358" spans="1:91" ht="14.1" customHeight="1" x14ac:dyDescent="0.2">
      <c r="A358" s="504" t="s">
        <v>257</v>
      </c>
      <c r="B358" s="505"/>
      <c r="C358" s="505"/>
      <c r="D358" s="505"/>
      <c r="E358" s="505"/>
      <c r="F358" s="505"/>
      <c r="G358" s="505"/>
      <c r="H358" s="505"/>
      <c r="I358" s="506"/>
      <c r="J358" s="38">
        <v>2640</v>
      </c>
      <c r="K358" s="39"/>
      <c r="L358" s="40"/>
      <c r="M358" s="38"/>
      <c r="N358" s="39"/>
      <c r="O358" s="39"/>
      <c r="P358" s="39"/>
      <c r="Q358" s="39"/>
      <c r="R358" s="39"/>
      <c r="S358" s="39"/>
      <c r="T358" s="39"/>
      <c r="U358" s="40"/>
      <c r="V358" s="38"/>
      <c r="W358" s="39"/>
      <c r="X358" s="39"/>
      <c r="Y358" s="39"/>
      <c r="Z358" s="39"/>
      <c r="AA358" s="39"/>
      <c r="AB358" s="39"/>
      <c r="AC358" s="39"/>
      <c r="AD358" s="40"/>
      <c r="AE358" s="38"/>
      <c r="AF358" s="39"/>
      <c r="AG358" s="39"/>
      <c r="AH358" s="39"/>
      <c r="AI358" s="39"/>
      <c r="AJ358" s="39"/>
      <c r="AK358" s="39"/>
      <c r="AL358" s="40"/>
      <c r="AM358" s="27">
        <v>35533</v>
      </c>
      <c r="AN358" s="28"/>
      <c r="AO358" s="28"/>
      <c r="AP358" s="28"/>
      <c r="AQ358" s="28"/>
      <c r="AR358" s="28"/>
      <c r="AS358" s="28"/>
      <c r="AT358" s="28"/>
      <c r="AU358" s="28"/>
      <c r="AV358" s="28"/>
      <c r="AW358" s="29"/>
      <c r="AX358" s="35"/>
      <c r="AY358" s="36"/>
      <c r="AZ358" s="36"/>
      <c r="BA358" s="36"/>
      <c r="BB358" s="36"/>
      <c r="BC358" s="36"/>
      <c r="BD358" s="36"/>
      <c r="BE358" s="36"/>
      <c r="BF358" s="37"/>
      <c r="BG358" s="35"/>
      <c r="BH358" s="36"/>
      <c r="BI358" s="36"/>
      <c r="BJ358" s="36"/>
      <c r="BK358" s="36"/>
      <c r="BL358" s="36"/>
      <c r="BM358" s="36"/>
      <c r="BN358" s="36"/>
      <c r="BO358" s="36"/>
      <c r="BP358" s="37"/>
      <c r="BQ358" s="35">
        <v>35533</v>
      </c>
      <c r="BR358" s="36"/>
      <c r="BS358" s="36"/>
      <c r="BT358" s="36"/>
      <c r="BU358" s="36"/>
      <c r="BV358" s="36"/>
      <c r="BW358" s="36"/>
      <c r="BX358" s="36"/>
      <c r="BY358" s="36"/>
      <c r="BZ358" s="37"/>
      <c r="CA358" s="35"/>
      <c r="CB358" s="36"/>
      <c r="CC358" s="36"/>
      <c r="CD358" s="36"/>
      <c r="CE358" s="36"/>
      <c r="CF358" s="36"/>
      <c r="CG358" s="36"/>
      <c r="CH358" s="36"/>
      <c r="CI358" s="37"/>
      <c r="CJ358" s="35"/>
      <c r="CK358" s="36"/>
      <c r="CL358" s="36"/>
      <c r="CM358" s="215"/>
    </row>
    <row r="359" spans="1:91" ht="14.1" customHeight="1" x14ac:dyDescent="0.2">
      <c r="A359" s="504" t="s">
        <v>258</v>
      </c>
      <c r="B359" s="505"/>
      <c r="C359" s="505"/>
      <c r="D359" s="505"/>
      <c r="E359" s="505"/>
      <c r="F359" s="505"/>
      <c r="G359" s="505"/>
      <c r="H359" s="505"/>
      <c r="I359" s="506"/>
      <c r="J359" s="38">
        <v>2640</v>
      </c>
      <c r="K359" s="39"/>
      <c r="L359" s="40"/>
      <c r="M359" s="38"/>
      <c r="N359" s="39"/>
      <c r="O359" s="39"/>
      <c r="P359" s="39"/>
      <c r="Q359" s="39"/>
      <c r="R359" s="39"/>
      <c r="S359" s="39"/>
      <c r="T359" s="39"/>
      <c r="U359" s="40"/>
      <c r="V359" s="38"/>
      <c r="W359" s="39"/>
      <c r="X359" s="39"/>
      <c r="Y359" s="39"/>
      <c r="Z359" s="39"/>
      <c r="AA359" s="39"/>
      <c r="AB359" s="39"/>
      <c r="AC359" s="39"/>
      <c r="AD359" s="40"/>
      <c r="AE359" s="38"/>
      <c r="AF359" s="39"/>
      <c r="AG359" s="39"/>
      <c r="AH359" s="39"/>
      <c r="AI359" s="39"/>
      <c r="AJ359" s="39"/>
      <c r="AK359" s="39"/>
      <c r="AL359" s="40"/>
      <c r="AM359" s="35">
        <v>0</v>
      </c>
      <c r="AN359" s="36"/>
      <c r="AO359" s="36"/>
      <c r="AP359" s="36"/>
      <c r="AQ359" s="36"/>
      <c r="AR359" s="36"/>
      <c r="AS359" s="36"/>
      <c r="AT359" s="36"/>
      <c r="AU359" s="36"/>
      <c r="AV359" s="36"/>
      <c r="AW359" s="37"/>
      <c r="AX359" s="35"/>
      <c r="AY359" s="36"/>
      <c r="AZ359" s="36"/>
      <c r="BA359" s="36"/>
      <c r="BB359" s="36"/>
      <c r="BC359" s="36"/>
      <c r="BD359" s="36"/>
      <c r="BE359" s="36"/>
      <c r="BF359" s="37"/>
      <c r="BG359" s="35"/>
      <c r="BH359" s="36"/>
      <c r="BI359" s="36"/>
      <c r="BJ359" s="36"/>
      <c r="BK359" s="36"/>
      <c r="BL359" s="36"/>
      <c r="BM359" s="36"/>
      <c r="BN359" s="36"/>
      <c r="BO359" s="36"/>
      <c r="BP359" s="37"/>
      <c r="BQ359" s="35">
        <v>0</v>
      </c>
      <c r="BR359" s="36"/>
      <c r="BS359" s="36"/>
      <c r="BT359" s="36"/>
      <c r="BU359" s="36"/>
      <c r="BV359" s="36"/>
      <c r="BW359" s="36"/>
      <c r="BX359" s="36"/>
      <c r="BY359" s="36"/>
      <c r="BZ359" s="37"/>
      <c r="CA359" s="35"/>
      <c r="CB359" s="36"/>
      <c r="CC359" s="36"/>
      <c r="CD359" s="36"/>
      <c r="CE359" s="36"/>
      <c r="CF359" s="36"/>
      <c r="CG359" s="36"/>
      <c r="CH359" s="36"/>
      <c r="CI359" s="37"/>
      <c r="CJ359" s="35"/>
      <c r="CK359" s="36"/>
      <c r="CL359" s="36"/>
      <c r="CM359" s="215"/>
    </row>
    <row r="360" spans="1:91" ht="21.75" customHeight="1" x14ac:dyDescent="0.2">
      <c r="A360" s="214" t="s">
        <v>259</v>
      </c>
      <c r="B360" s="33"/>
      <c r="C360" s="33"/>
      <c r="D360" s="33"/>
      <c r="E360" s="33"/>
      <c r="F360" s="33"/>
      <c r="G360" s="33"/>
      <c r="H360" s="33"/>
      <c r="I360" s="34"/>
      <c r="J360" s="38">
        <v>2640</v>
      </c>
      <c r="K360" s="39"/>
      <c r="L360" s="40"/>
      <c r="M360" s="38">
        <v>1</v>
      </c>
      <c r="N360" s="39"/>
      <c r="O360" s="39"/>
      <c r="P360" s="39"/>
      <c r="Q360" s="39"/>
      <c r="R360" s="39"/>
      <c r="S360" s="39"/>
      <c r="T360" s="39"/>
      <c r="U360" s="40"/>
      <c r="V360" s="38"/>
      <c r="W360" s="39"/>
      <c r="X360" s="39"/>
      <c r="Y360" s="39"/>
      <c r="Z360" s="39"/>
      <c r="AA360" s="39"/>
      <c r="AB360" s="39"/>
      <c r="AC360" s="39"/>
      <c r="AD360" s="40"/>
      <c r="AE360" s="38"/>
      <c r="AF360" s="39"/>
      <c r="AG360" s="39"/>
      <c r="AH360" s="39"/>
      <c r="AI360" s="39"/>
      <c r="AJ360" s="39"/>
      <c r="AK360" s="39"/>
      <c r="AL360" s="40"/>
      <c r="AM360" s="35"/>
      <c r="AN360" s="36"/>
      <c r="AO360" s="36"/>
      <c r="AP360" s="36"/>
      <c r="AQ360" s="36"/>
      <c r="AR360" s="36"/>
      <c r="AS360" s="36"/>
      <c r="AT360" s="36"/>
      <c r="AU360" s="36"/>
      <c r="AV360" s="36"/>
      <c r="AW360" s="37"/>
      <c r="AX360" s="35"/>
      <c r="AY360" s="36"/>
      <c r="AZ360" s="36"/>
      <c r="BA360" s="36"/>
      <c r="BB360" s="36"/>
      <c r="BC360" s="36"/>
      <c r="BD360" s="36"/>
      <c r="BE360" s="36"/>
      <c r="BF360" s="37"/>
      <c r="BG360" s="35"/>
      <c r="BH360" s="36"/>
      <c r="BI360" s="36"/>
      <c r="BJ360" s="36"/>
      <c r="BK360" s="36"/>
      <c r="BL360" s="36"/>
      <c r="BM360" s="36"/>
      <c r="BN360" s="36"/>
      <c r="BO360" s="36"/>
      <c r="BP360" s="37"/>
      <c r="BQ360" s="35">
        <f t="shared" si="28"/>
        <v>0</v>
      </c>
      <c r="BR360" s="36"/>
      <c r="BS360" s="36"/>
      <c r="BT360" s="36"/>
      <c r="BU360" s="36"/>
      <c r="BV360" s="36"/>
      <c r="BW360" s="36"/>
      <c r="BX360" s="36"/>
      <c r="BY360" s="36"/>
      <c r="BZ360" s="37"/>
      <c r="CA360" s="35"/>
      <c r="CB360" s="36"/>
      <c r="CC360" s="36"/>
      <c r="CD360" s="36"/>
      <c r="CE360" s="36"/>
      <c r="CF360" s="36"/>
      <c r="CG360" s="36"/>
      <c r="CH360" s="36"/>
      <c r="CI360" s="37"/>
      <c r="CJ360" s="35"/>
      <c r="CK360" s="36"/>
      <c r="CL360" s="36"/>
      <c r="CM360" s="215"/>
    </row>
    <row r="361" spans="1:91" ht="35.25" customHeight="1" x14ac:dyDescent="0.2">
      <c r="A361" s="214" t="s">
        <v>260</v>
      </c>
      <c r="B361" s="33"/>
      <c r="C361" s="33"/>
      <c r="D361" s="33"/>
      <c r="E361" s="33"/>
      <c r="F361" s="33"/>
      <c r="G361" s="33"/>
      <c r="H361" s="33"/>
      <c r="I361" s="34"/>
      <c r="J361" s="38">
        <v>2640</v>
      </c>
      <c r="K361" s="39"/>
      <c r="L361" s="40"/>
      <c r="M361" s="38">
        <v>1</v>
      </c>
      <c r="N361" s="39"/>
      <c r="O361" s="39"/>
      <c r="P361" s="39"/>
      <c r="Q361" s="39"/>
      <c r="R361" s="39"/>
      <c r="S361" s="39"/>
      <c r="T361" s="39"/>
      <c r="U361" s="40"/>
      <c r="V361" s="38"/>
      <c r="W361" s="39"/>
      <c r="X361" s="39"/>
      <c r="Y361" s="39"/>
      <c r="Z361" s="39"/>
      <c r="AA361" s="39"/>
      <c r="AB361" s="39"/>
      <c r="AC361" s="39"/>
      <c r="AD361" s="40"/>
      <c r="AE361" s="38"/>
      <c r="AF361" s="39"/>
      <c r="AG361" s="39"/>
      <c r="AH361" s="39"/>
      <c r="AI361" s="39"/>
      <c r="AJ361" s="39"/>
      <c r="AK361" s="39"/>
      <c r="AL361" s="40"/>
      <c r="AM361" s="35">
        <v>250000</v>
      </c>
      <c r="AN361" s="36"/>
      <c r="AO361" s="36"/>
      <c r="AP361" s="36"/>
      <c r="AQ361" s="36"/>
      <c r="AR361" s="36"/>
      <c r="AS361" s="36"/>
      <c r="AT361" s="36"/>
      <c r="AU361" s="36"/>
      <c r="AV361" s="36"/>
      <c r="AW361" s="37"/>
      <c r="AX361" s="35"/>
      <c r="AY361" s="36"/>
      <c r="AZ361" s="36"/>
      <c r="BA361" s="36"/>
      <c r="BB361" s="36"/>
      <c r="BC361" s="36"/>
      <c r="BD361" s="36"/>
      <c r="BE361" s="36"/>
      <c r="BF361" s="37"/>
      <c r="BG361" s="35"/>
      <c r="BH361" s="36"/>
      <c r="BI361" s="36"/>
      <c r="BJ361" s="36"/>
      <c r="BK361" s="36"/>
      <c r="BL361" s="36"/>
      <c r="BM361" s="36"/>
      <c r="BN361" s="36"/>
      <c r="BO361" s="36"/>
      <c r="BP361" s="37"/>
      <c r="BQ361" s="35">
        <f t="shared" si="27"/>
        <v>250000</v>
      </c>
      <c r="BR361" s="36"/>
      <c r="BS361" s="36"/>
      <c r="BT361" s="36"/>
      <c r="BU361" s="36"/>
      <c r="BV361" s="36"/>
      <c r="BW361" s="36"/>
      <c r="BX361" s="36"/>
      <c r="BY361" s="36"/>
      <c r="BZ361" s="37"/>
      <c r="CA361" s="35"/>
      <c r="CB361" s="36"/>
      <c r="CC361" s="36"/>
      <c r="CD361" s="36"/>
      <c r="CE361" s="36"/>
      <c r="CF361" s="36"/>
      <c r="CG361" s="36"/>
      <c r="CH361" s="36"/>
      <c r="CI361" s="37"/>
      <c r="CJ361" s="35"/>
      <c r="CK361" s="36"/>
      <c r="CL361" s="36"/>
      <c r="CM361" s="215"/>
    </row>
    <row r="362" spans="1:91" ht="13.5" customHeight="1" x14ac:dyDescent="0.2">
      <c r="A362" s="511" t="s">
        <v>321</v>
      </c>
      <c r="B362" s="90"/>
      <c r="C362" s="90"/>
      <c r="D362" s="90"/>
      <c r="E362" s="90"/>
      <c r="F362" s="90"/>
      <c r="G362" s="90"/>
      <c r="H362" s="90"/>
      <c r="I362" s="91"/>
      <c r="J362" s="38">
        <v>2640</v>
      </c>
      <c r="K362" s="39"/>
      <c r="L362" s="40"/>
      <c r="M362" s="38">
        <v>1</v>
      </c>
      <c r="N362" s="39"/>
      <c r="O362" s="39"/>
      <c r="P362" s="39"/>
      <c r="Q362" s="39"/>
      <c r="R362" s="39"/>
      <c r="S362" s="39"/>
      <c r="T362" s="39"/>
      <c r="U362" s="40"/>
      <c r="V362" s="38"/>
      <c r="W362" s="39"/>
      <c r="X362" s="39"/>
      <c r="Y362" s="39"/>
      <c r="Z362" s="39"/>
      <c r="AA362" s="39"/>
      <c r="AB362" s="39"/>
      <c r="AC362" s="39"/>
      <c r="AD362" s="40"/>
      <c r="AE362" s="38"/>
      <c r="AF362" s="39"/>
      <c r="AG362" s="39"/>
      <c r="AH362" s="39"/>
      <c r="AI362" s="39"/>
      <c r="AJ362" s="39"/>
      <c r="AK362" s="39"/>
      <c r="AL362" s="40"/>
      <c r="AM362" s="35">
        <v>0</v>
      </c>
      <c r="AN362" s="36"/>
      <c r="AO362" s="36"/>
      <c r="AP362" s="36"/>
      <c r="AQ362" s="36"/>
      <c r="AR362" s="36"/>
      <c r="AS362" s="36"/>
      <c r="AT362" s="36"/>
      <c r="AU362" s="36"/>
      <c r="AV362" s="36"/>
      <c r="AW362" s="37"/>
      <c r="AX362" s="35"/>
      <c r="AY362" s="36"/>
      <c r="AZ362" s="36"/>
      <c r="BA362" s="36"/>
      <c r="BB362" s="36"/>
      <c r="BC362" s="36"/>
      <c r="BD362" s="36"/>
      <c r="BE362" s="36"/>
      <c r="BF362" s="37"/>
      <c r="BG362" s="35"/>
      <c r="BH362" s="36"/>
      <c r="BI362" s="36"/>
      <c r="BJ362" s="36"/>
      <c r="BK362" s="36"/>
      <c r="BL362" s="36"/>
      <c r="BM362" s="36"/>
      <c r="BN362" s="36"/>
      <c r="BO362" s="36"/>
      <c r="BP362" s="37"/>
      <c r="BQ362" s="35">
        <f t="shared" ref="BQ362" si="29">M362*AM362</f>
        <v>0</v>
      </c>
      <c r="BR362" s="36"/>
      <c r="BS362" s="36"/>
      <c r="BT362" s="36"/>
      <c r="BU362" s="36"/>
      <c r="BV362" s="36"/>
      <c r="BW362" s="36"/>
      <c r="BX362" s="36"/>
      <c r="BY362" s="36"/>
      <c r="BZ362" s="37"/>
      <c r="CA362" s="35"/>
      <c r="CB362" s="36"/>
      <c r="CC362" s="36"/>
      <c r="CD362" s="36"/>
      <c r="CE362" s="36"/>
      <c r="CF362" s="36"/>
      <c r="CG362" s="36"/>
      <c r="CH362" s="36"/>
      <c r="CI362" s="37"/>
      <c r="CJ362" s="35"/>
      <c r="CK362" s="36"/>
      <c r="CL362" s="36"/>
      <c r="CM362" s="215"/>
    </row>
    <row r="363" spans="1:91" ht="14.25" customHeight="1" thickBot="1" x14ac:dyDescent="0.25">
      <c r="A363" s="507" t="s">
        <v>250</v>
      </c>
      <c r="B363" s="508"/>
      <c r="C363" s="508"/>
      <c r="D363" s="508"/>
      <c r="E363" s="508"/>
      <c r="F363" s="508"/>
      <c r="G363" s="508"/>
      <c r="H363" s="508"/>
      <c r="I363" s="509"/>
      <c r="J363" s="80">
        <v>2640</v>
      </c>
      <c r="K363" s="81"/>
      <c r="L363" s="82"/>
      <c r="M363" s="80"/>
      <c r="N363" s="81"/>
      <c r="O363" s="81"/>
      <c r="P363" s="81"/>
      <c r="Q363" s="81"/>
      <c r="R363" s="81"/>
      <c r="S363" s="81"/>
      <c r="T363" s="81"/>
      <c r="U363" s="82"/>
      <c r="V363" s="80"/>
      <c r="W363" s="81"/>
      <c r="X363" s="81"/>
      <c r="Y363" s="81"/>
      <c r="Z363" s="81"/>
      <c r="AA363" s="81"/>
      <c r="AB363" s="81"/>
      <c r="AC363" s="81"/>
      <c r="AD363" s="82"/>
      <c r="AE363" s="80"/>
      <c r="AF363" s="81"/>
      <c r="AG363" s="81"/>
      <c r="AH363" s="81"/>
      <c r="AI363" s="81"/>
      <c r="AJ363" s="81"/>
      <c r="AK363" s="81"/>
      <c r="AL363" s="82"/>
      <c r="AM363" s="86">
        <v>0</v>
      </c>
      <c r="AN363" s="87"/>
      <c r="AO363" s="87"/>
      <c r="AP363" s="87"/>
      <c r="AQ363" s="87"/>
      <c r="AR363" s="87"/>
      <c r="AS363" s="87"/>
      <c r="AT363" s="87"/>
      <c r="AU363" s="87"/>
      <c r="AV363" s="87"/>
      <c r="AW363" s="88"/>
      <c r="AX363" s="86"/>
      <c r="AY363" s="87"/>
      <c r="AZ363" s="87"/>
      <c r="BA363" s="87"/>
      <c r="BB363" s="87"/>
      <c r="BC363" s="87"/>
      <c r="BD363" s="87"/>
      <c r="BE363" s="87"/>
      <c r="BF363" s="88"/>
      <c r="BG363" s="86"/>
      <c r="BH363" s="87"/>
      <c r="BI363" s="87"/>
      <c r="BJ363" s="87"/>
      <c r="BK363" s="87"/>
      <c r="BL363" s="87"/>
      <c r="BM363" s="87"/>
      <c r="BN363" s="87"/>
      <c r="BO363" s="87"/>
      <c r="BP363" s="88"/>
      <c r="BQ363" s="86">
        <v>0</v>
      </c>
      <c r="BR363" s="87"/>
      <c r="BS363" s="87"/>
      <c r="BT363" s="87"/>
      <c r="BU363" s="87"/>
      <c r="BV363" s="87"/>
      <c r="BW363" s="87"/>
      <c r="BX363" s="87"/>
      <c r="BY363" s="87"/>
      <c r="BZ363" s="88"/>
      <c r="CA363" s="86"/>
      <c r="CB363" s="87"/>
      <c r="CC363" s="87"/>
      <c r="CD363" s="87"/>
      <c r="CE363" s="87"/>
      <c r="CF363" s="87"/>
      <c r="CG363" s="87"/>
      <c r="CH363" s="87"/>
      <c r="CI363" s="88"/>
      <c r="CJ363" s="86"/>
      <c r="CK363" s="87"/>
      <c r="CL363" s="87"/>
      <c r="CM363" s="510"/>
    </row>
    <row r="364" spans="1:91" ht="24" customHeight="1" thickBot="1" x14ac:dyDescent="0.25">
      <c r="A364" s="169" t="s">
        <v>289</v>
      </c>
      <c r="B364" s="170"/>
      <c r="C364" s="170"/>
      <c r="D364" s="170"/>
      <c r="E364" s="170"/>
      <c r="F364" s="170"/>
      <c r="G364" s="170"/>
      <c r="H364" s="170"/>
      <c r="I364" s="171"/>
      <c r="J364" s="152">
        <v>2640</v>
      </c>
      <c r="K364" s="153"/>
      <c r="L364" s="154"/>
      <c r="M364" s="152">
        <v>1</v>
      </c>
      <c r="N364" s="153"/>
      <c r="O364" s="153"/>
      <c r="P364" s="153"/>
      <c r="Q364" s="153"/>
      <c r="R364" s="153"/>
      <c r="S364" s="153"/>
      <c r="T364" s="153"/>
      <c r="U364" s="154"/>
      <c r="V364" s="152"/>
      <c r="W364" s="153"/>
      <c r="X364" s="153"/>
      <c r="Y364" s="153"/>
      <c r="Z364" s="153"/>
      <c r="AA364" s="153"/>
      <c r="AB364" s="153"/>
      <c r="AC364" s="153"/>
      <c r="AD364" s="154"/>
      <c r="AE364" s="152"/>
      <c r="AF364" s="153"/>
      <c r="AG364" s="153"/>
      <c r="AH364" s="153"/>
      <c r="AI364" s="153"/>
      <c r="AJ364" s="153"/>
      <c r="AK364" s="153"/>
      <c r="AL364" s="154"/>
      <c r="AM364" s="155">
        <v>35024.160000000003</v>
      </c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7"/>
      <c r="AX364" s="155"/>
      <c r="AY364" s="156"/>
      <c r="AZ364" s="156"/>
      <c r="BA364" s="156"/>
      <c r="BB364" s="156"/>
      <c r="BC364" s="156"/>
      <c r="BD364" s="156"/>
      <c r="BE364" s="156"/>
      <c r="BF364" s="157"/>
      <c r="BG364" s="155"/>
      <c r="BH364" s="156"/>
      <c r="BI364" s="156"/>
      <c r="BJ364" s="156"/>
      <c r="BK364" s="156"/>
      <c r="BL364" s="156"/>
      <c r="BM364" s="156"/>
      <c r="BN364" s="156"/>
      <c r="BO364" s="156"/>
      <c r="BP364" s="157"/>
      <c r="BQ364" s="172">
        <f t="shared" si="27"/>
        <v>35024.160000000003</v>
      </c>
      <c r="BR364" s="173"/>
      <c r="BS364" s="173"/>
      <c r="BT364" s="173"/>
      <c r="BU364" s="173"/>
      <c r="BV364" s="173"/>
      <c r="BW364" s="173"/>
      <c r="BX364" s="173"/>
      <c r="BY364" s="173"/>
      <c r="BZ364" s="174"/>
      <c r="CA364" s="172"/>
      <c r="CB364" s="173"/>
      <c r="CC364" s="173"/>
      <c r="CD364" s="173"/>
      <c r="CE364" s="173"/>
      <c r="CF364" s="173"/>
      <c r="CG364" s="173"/>
      <c r="CH364" s="173"/>
      <c r="CI364" s="174"/>
      <c r="CJ364" s="172"/>
      <c r="CK364" s="173"/>
      <c r="CL364" s="173"/>
      <c r="CM364" s="175"/>
    </row>
    <row r="365" spans="1:91" ht="14.1" customHeight="1" x14ac:dyDescent="0.2">
      <c r="A365" s="182" t="s">
        <v>27</v>
      </c>
      <c r="B365" s="183"/>
      <c r="C365" s="183"/>
      <c r="D365" s="183"/>
      <c r="E365" s="183"/>
      <c r="F365" s="183"/>
      <c r="G365" s="183"/>
      <c r="H365" s="183"/>
      <c r="I365" s="184"/>
      <c r="J365" s="185">
        <v>2640</v>
      </c>
      <c r="K365" s="186"/>
      <c r="L365" s="187"/>
      <c r="M365" s="188" t="s">
        <v>24</v>
      </c>
      <c r="N365" s="189"/>
      <c r="O365" s="189"/>
      <c r="P365" s="189"/>
      <c r="Q365" s="189"/>
      <c r="R365" s="189"/>
      <c r="S365" s="189"/>
      <c r="T365" s="189"/>
      <c r="U365" s="190"/>
      <c r="V365" s="188" t="s">
        <v>24</v>
      </c>
      <c r="W365" s="189"/>
      <c r="X365" s="189"/>
      <c r="Y365" s="189"/>
      <c r="Z365" s="189"/>
      <c r="AA365" s="189"/>
      <c r="AB365" s="189"/>
      <c r="AC365" s="189"/>
      <c r="AD365" s="190"/>
      <c r="AE365" s="188" t="s">
        <v>24</v>
      </c>
      <c r="AF365" s="189"/>
      <c r="AG365" s="189"/>
      <c r="AH365" s="189"/>
      <c r="AI365" s="189"/>
      <c r="AJ365" s="189"/>
      <c r="AK365" s="189"/>
      <c r="AL365" s="190"/>
      <c r="AM365" s="188" t="s">
        <v>24</v>
      </c>
      <c r="AN365" s="189"/>
      <c r="AO365" s="189"/>
      <c r="AP365" s="189"/>
      <c r="AQ365" s="189"/>
      <c r="AR365" s="189"/>
      <c r="AS365" s="189"/>
      <c r="AT365" s="189"/>
      <c r="AU365" s="189"/>
      <c r="AV365" s="189"/>
      <c r="AW365" s="190"/>
      <c r="AX365" s="188" t="s">
        <v>24</v>
      </c>
      <c r="AY365" s="189"/>
      <c r="AZ365" s="189"/>
      <c r="BA365" s="189"/>
      <c r="BB365" s="189"/>
      <c r="BC365" s="189"/>
      <c r="BD365" s="189"/>
      <c r="BE365" s="189"/>
      <c r="BF365" s="190"/>
      <c r="BG365" s="188" t="s">
        <v>24</v>
      </c>
      <c r="BH365" s="189"/>
      <c r="BI365" s="189"/>
      <c r="BJ365" s="189"/>
      <c r="BK365" s="189"/>
      <c r="BL365" s="189"/>
      <c r="BM365" s="189"/>
      <c r="BN365" s="189"/>
      <c r="BO365" s="189"/>
      <c r="BP365" s="190"/>
      <c r="BQ365" s="191">
        <v>1075518.1599999999</v>
      </c>
      <c r="BR365" s="192"/>
      <c r="BS365" s="192"/>
      <c r="BT365" s="192"/>
      <c r="BU365" s="192"/>
      <c r="BV365" s="192"/>
      <c r="BW365" s="192"/>
      <c r="BX365" s="192"/>
      <c r="BY365" s="192"/>
      <c r="BZ365" s="193"/>
      <c r="CA365" s="191">
        <f>CA345+CA346+CA350+CA351+CA364</f>
        <v>0</v>
      </c>
      <c r="CB365" s="192"/>
      <c r="CC365" s="192"/>
      <c r="CD365" s="192"/>
      <c r="CE365" s="192"/>
      <c r="CF365" s="192"/>
      <c r="CG365" s="192"/>
      <c r="CH365" s="192"/>
      <c r="CI365" s="193"/>
      <c r="CJ365" s="191">
        <f>CJ345+CJ346+CJ350+CJ351+CJ364</f>
        <v>0</v>
      </c>
      <c r="CK365" s="192"/>
      <c r="CL365" s="192"/>
      <c r="CM365" s="192"/>
    </row>
    <row r="366" spans="1:91" ht="26.45" customHeight="1" x14ac:dyDescent="0.2">
      <c r="A366" s="194" t="s">
        <v>193</v>
      </c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4"/>
      <c r="BN366" s="194"/>
      <c r="BO366" s="194"/>
      <c r="BP366" s="194"/>
      <c r="BQ366" s="194"/>
      <c r="BR366" s="194"/>
      <c r="BS366" s="194"/>
      <c r="BT366" s="194"/>
      <c r="BU366" s="194"/>
      <c r="BV366" s="194"/>
      <c r="BW366" s="194"/>
      <c r="BX366" s="194"/>
      <c r="BY366" s="194"/>
      <c r="BZ366" s="194"/>
      <c r="CA366" s="194"/>
      <c r="CB366" s="194"/>
      <c r="CC366" s="194"/>
      <c r="CD366" s="194"/>
      <c r="CE366" s="194"/>
      <c r="CF366" s="194"/>
      <c r="CG366" s="194"/>
      <c r="CH366" s="194"/>
      <c r="CI366" s="194"/>
      <c r="CJ366" s="194"/>
      <c r="CK366" s="194"/>
      <c r="CL366" s="194"/>
      <c r="CM366" s="194"/>
    </row>
    <row r="367" spans="1:91" x14ac:dyDescent="0.2">
      <c r="A367" s="195" t="s">
        <v>114</v>
      </c>
      <c r="B367" s="196"/>
      <c r="C367" s="196"/>
      <c r="D367" s="196"/>
      <c r="E367" s="196"/>
      <c r="F367" s="196"/>
      <c r="G367" s="196"/>
      <c r="H367" s="196"/>
      <c r="I367" s="196"/>
      <c r="J367" s="196"/>
      <c r="K367" s="196"/>
      <c r="L367" s="196"/>
      <c r="M367" s="196"/>
      <c r="N367" s="196"/>
      <c r="O367" s="197"/>
      <c r="P367" s="98" t="s">
        <v>2</v>
      </c>
      <c r="Q367" s="99"/>
      <c r="R367" s="99"/>
      <c r="S367" s="99"/>
      <c r="T367" s="99"/>
      <c r="U367" s="100"/>
      <c r="V367" s="41" t="s">
        <v>194</v>
      </c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</row>
    <row r="368" spans="1:91" x14ac:dyDescent="0.2">
      <c r="A368" s="198"/>
      <c r="B368" s="199"/>
      <c r="C368" s="199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200"/>
      <c r="P368" s="201"/>
      <c r="Q368" s="202"/>
      <c r="R368" s="202"/>
      <c r="S368" s="202"/>
      <c r="T368" s="202"/>
      <c r="U368" s="203"/>
      <c r="V368" s="204" t="s">
        <v>340</v>
      </c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6"/>
      <c r="AT368" s="41" t="s">
        <v>366</v>
      </c>
      <c r="AU368" s="129"/>
      <c r="AV368" s="129"/>
      <c r="AW368" s="129"/>
      <c r="AX368" s="129"/>
      <c r="AY368" s="129"/>
      <c r="AZ368" s="129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29"/>
      <c r="BN368" s="129"/>
      <c r="BO368" s="129"/>
      <c r="BP368" s="129"/>
      <c r="BQ368" s="129"/>
      <c r="BR368" s="129"/>
      <c r="BS368" s="129"/>
      <c r="BT368" s="129"/>
      <c r="BU368" s="129"/>
      <c r="BV368" s="130"/>
      <c r="BW368" s="41" t="s">
        <v>367</v>
      </c>
      <c r="BX368" s="129"/>
      <c r="BY368" s="129"/>
      <c r="BZ368" s="129"/>
      <c r="CA368" s="129"/>
      <c r="CB368" s="129"/>
      <c r="CC368" s="129"/>
      <c r="CD368" s="129"/>
      <c r="CE368" s="129"/>
      <c r="CF368" s="129"/>
      <c r="CG368" s="129"/>
      <c r="CH368" s="129"/>
      <c r="CI368" s="129"/>
      <c r="CJ368" s="129"/>
      <c r="CK368" s="129"/>
      <c r="CL368" s="129"/>
      <c r="CM368" s="129"/>
    </row>
    <row r="369" spans="1:91" ht="15" customHeight="1" x14ac:dyDescent="0.2">
      <c r="A369" s="32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4"/>
      <c r="P369" s="32">
        <v>2640</v>
      </c>
      <c r="Q369" s="33"/>
      <c r="R369" s="33"/>
      <c r="S369" s="33"/>
      <c r="T369" s="33"/>
      <c r="U369" s="34"/>
      <c r="V369" s="32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4"/>
      <c r="AT369" s="32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4"/>
      <c r="BW369" s="32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</row>
    <row r="370" spans="1:91" ht="15" customHeight="1" x14ac:dyDescent="0.2">
      <c r="A370" s="89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1"/>
      <c r="P370" s="89"/>
      <c r="Q370" s="90"/>
      <c r="R370" s="90"/>
      <c r="S370" s="90"/>
      <c r="T370" s="90"/>
      <c r="U370" s="91"/>
      <c r="V370" s="89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1"/>
      <c r="AT370" s="89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1"/>
      <c r="BW370" s="89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</row>
    <row r="371" spans="1:91" ht="15" customHeight="1" x14ac:dyDescent="0.2">
      <c r="A371" s="92" t="s">
        <v>27</v>
      </c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4"/>
      <c r="P371" s="46">
        <v>2640</v>
      </c>
      <c r="Q371" s="138"/>
      <c r="R371" s="138"/>
      <c r="S371" s="138"/>
      <c r="T371" s="138"/>
      <c r="U371" s="139"/>
      <c r="V371" s="119" t="s">
        <v>24</v>
      </c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1"/>
      <c r="AT371" s="119" t="s">
        <v>24</v>
      </c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1"/>
      <c r="BW371" s="119" t="s">
        <v>24</v>
      </c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</row>
  </sheetData>
  <mergeCells count="2878">
    <mergeCell ref="A73:H73"/>
    <mergeCell ref="I73:L73"/>
    <mergeCell ref="M73:U73"/>
    <mergeCell ref="V73:AC73"/>
    <mergeCell ref="AD73:AL73"/>
    <mergeCell ref="AM73:AV73"/>
    <mergeCell ref="AW73:BE73"/>
    <mergeCell ref="BF73:BO73"/>
    <mergeCell ref="BP73:BY73"/>
    <mergeCell ref="BZ73:CG73"/>
    <mergeCell ref="CH73:CM73"/>
    <mergeCell ref="A72:H72"/>
    <mergeCell ref="I72:L72"/>
    <mergeCell ref="M72:U72"/>
    <mergeCell ref="V72:AC72"/>
    <mergeCell ref="AD72:AL72"/>
    <mergeCell ref="AM72:AV72"/>
    <mergeCell ref="AW72:BE72"/>
    <mergeCell ref="BF72:BO72"/>
    <mergeCell ref="BP72:BY72"/>
    <mergeCell ref="BZ72:CG72"/>
    <mergeCell ref="CH72:CM72"/>
    <mergeCell ref="A126:C126"/>
    <mergeCell ref="D126:O126"/>
    <mergeCell ref="P126:AB126"/>
    <mergeCell ref="AC126:AH126"/>
    <mergeCell ref="AI126:AP126"/>
    <mergeCell ref="AQ126:BD126"/>
    <mergeCell ref="BE126:BQ126"/>
    <mergeCell ref="BR126:CC126"/>
    <mergeCell ref="CD126:CM126"/>
    <mergeCell ref="CA339:CI339"/>
    <mergeCell ref="CJ339:CM339"/>
    <mergeCell ref="J222:O222"/>
    <mergeCell ref="CJ349:CM349"/>
    <mergeCell ref="CE219:CK219"/>
    <mergeCell ref="CL219:CM219"/>
    <mergeCell ref="A210:AL210"/>
    <mergeCell ref="AM210:AS211"/>
    <mergeCell ref="AT210:BK211"/>
    <mergeCell ref="BL210:CB211"/>
    <mergeCell ref="CC210:CM211"/>
    <mergeCell ref="A236:E236"/>
    <mergeCell ref="F236:I236"/>
    <mergeCell ref="J236:N236"/>
    <mergeCell ref="O236:T236"/>
    <mergeCell ref="U236:AB236"/>
    <mergeCell ref="AC236:AH236"/>
    <mergeCell ref="AI236:AM236"/>
    <mergeCell ref="AN236:AU236"/>
    <mergeCell ref="AV236:BC236"/>
    <mergeCell ref="BD236:BK236"/>
    <mergeCell ref="BL236:BT236"/>
    <mergeCell ref="BU236:CB236"/>
    <mergeCell ref="A219:E219"/>
    <mergeCell ref="F219:I219"/>
    <mergeCell ref="J219:O219"/>
    <mergeCell ref="P219:V219"/>
    <mergeCell ref="W219:AC219"/>
    <mergeCell ref="AD219:AK219"/>
    <mergeCell ref="AL219:AQ219"/>
    <mergeCell ref="AR219:AZ219"/>
    <mergeCell ref="A222:E222"/>
    <mergeCell ref="F222:I222"/>
    <mergeCell ref="BU277:BZ277"/>
    <mergeCell ref="CA277:CF277"/>
    <mergeCell ref="CG277:CL277"/>
    <mergeCell ref="A320:Q320"/>
    <mergeCell ref="R320:X320"/>
    <mergeCell ref="Y320:AC320"/>
    <mergeCell ref="AD320:AI320"/>
    <mergeCell ref="AJ320:AN320"/>
    <mergeCell ref="AO320:AU320"/>
    <mergeCell ref="AV318:BA318"/>
    <mergeCell ref="BB318:BF318"/>
    <mergeCell ref="BG318:BM318"/>
    <mergeCell ref="BN318:BS318"/>
    <mergeCell ref="BT318:BZ318"/>
    <mergeCell ref="CA318:CF318"/>
    <mergeCell ref="CG318:CL318"/>
    <mergeCell ref="P222:V222"/>
    <mergeCell ref="W222:AC222"/>
    <mergeCell ref="AD222:AK222"/>
    <mergeCell ref="AL222:AQ222"/>
    <mergeCell ref="A277:S277"/>
    <mergeCell ref="T277:Y277"/>
    <mergeCell ref="BG348:BP348"/>
    <mergeCell ref="BQ348:BZ348"/>
    <mergeCell ref="CA348:CI348"/>
    <mergeCell ref="CJ348:CM348"/>
    <mergeCell ref="CA275:CF275"/>
    <mergeCell ref="CG275:CL275"/>
    <mergeCell ref="A276:S276"/>
    <mergeCell ref="T276:Y276"/>
    <mergeCell ref="Z276:AE276"/>
    <mergeCell ref="AF276:AJ276"/>
    <mergeCell ref="AK276:AO276"/>
    <mergeCell ref="AP276:AV276"/>
    <mergeCell ref="AW276:BB276"/>
    <mergeCell ref="BC276:BH276"/>
    <mergeCell ref="BI276:BN276"/>
    <mergeCell ref="BO276:BT276"/>
    <mergeCell ref="BU276:BZ276"/>
    <mergeCell ref="CA276:CF276"/>
    <mergeCell ref="CG276:CL276"/>
    <mergeCell ref="A323:Q323"/>
    <mergeCell ref="R323:X323"/>
    <mergeCell ref="Y323:AC323"/>
    <mergeCell ref="AD323:AI323"/>
    <mergeCell ref="AJ323:AN323"/>
    <mergeCell ref="AO323:AU323"/>
    <mergeCell ref="AV323:BA323"/>
    <mergeCell ref="BB323:BF323"/>
    <mergeCell ref="BG323:BM323"/>
    <mergeCell ref="BN323:BS323"/>
    <mergeCell ref="BT323:BZ323"/>
    <mergeCell ref="CA323:CF323"/>
    <mergeCell ref="CG323:CL323"/>
    <mergeCell ref="Z277:AE277"/>
    <mergeCell ref="AF277:AJ277"/>
    <mergeCell ref="AV320:BA320"/>
    <mergeCell ref="BB320:BF320"/>
    <mergeCell ref="BG320:BM320"/>
    <mergeCell ref="BN320:BS320"/>
    <mergeCell ref="BT320:BZ320"/>
    <mergeCell ref="CA320:CF320"/>
    <mergeCell ref="CG320:CL320"/>
    <mergeCell ref="Y317:AC317"/>
    <mergeCell ref="AD317:AI317"/>
    <mergeCell ref="AJ317:AN317"/>
    <mergeCell ref="AO317:AU317"/>
    <mergeCell ref="AV317:BA317"/>
    <mergeCell ref="BB317:BF317"/>
    <mergeCell ref="BG317:BM317"/>
    <mergeCell ref="BN317:BS317"/>
    <mergeCell ref="BT317:BZ317"/>
    <mergeCell ref="CA317:CF317"/>
    <mergeCell ref="CG317:CL317"/>
    <mergeCell ref="AD318:AI318"/>
    <mergeCell ref="AJ318:AN318"/>
    <mergeCell ref="AO318:AU318"/>
    <mergeCell ref="BB314:BF314"/>
    <mergeCell ref="BG314:BM314"/>
    <mergeCell ref="BN314:BS314"/>
    <mergeCell ref="BT314:BZ314"/>
    <mergeCell ref="CA314:CF314"/>
    <mergeCell ref="CG314:CL314"/>
    <mergeCell ref="AD314:AI314"/>
    <mergeCell ref="AJ303:AN303"/>
    <mergeCell ref="AO303:AU303"/>
    <mergeCell ref="A315:Q315"/>
    <mergeCell ref="CD124:CM124"/>
    <mergeCell ref="A125:C125"/>
    <mergeCell ref="D125:O125"/>
    <mergeCell ref="AR222:AZ222"/>
    <mergeCell ref="BA222:BG222"/>
    <mergeCell ref="BH222:BO222"/>
    <mergeCell ref="BP222:BW222"/>
    <mergeCell ref="BX222:CD222"/>
    <mergeCell ref="CE222:CK222"/>
    <mergeCell ref="CL222:CM222"/>
    <mergeCell ref="A319:Q319"/>
    <mergeCell ref="R319:X319"/>
    <mergeCell ref="Y319:AC319"/>
    <mergeCell ref="AD319:AI319"/>
    <mergeCell ref="AJ319:AN319"/>
    <mergeCell ref="AO319:AU319"/>
    <mergeCell ref="AV319:BA319"/>
    <mergeCell ref="BB319:BF319"/>
    <mergeCell ref="BG319:BM319"/>
    <mergeCell ref="BN319:BS319"/>
    <mergeCell ref="BT319:BZ319"/>
    <mergeCell ref="CA319:CF319"/>
    <mergeCell ref="CG319:CL319"/>
    <mergeCell ref="A318:Q318"/>
    <mergeCell ref="R318:X318"/>
    <mergeCell ref="Y318:AC318"/>
    <mergeCell ref="A317:Q317"/>
    <mergeCell ref="R317:X317"/>
    <mergeCell ref="A314:Q314"/>
    <mergeCell ref="R314:X314"/>
    <mergeCell ref="Y314:AC314"/>
    <mergeCell ref="BG362:BP362"/>
    <mergeCell ref="BQ362:BZ362"/>
    <mergeCell ref="CA362:CI362"/>
    <mergeCell ref="BE122:BQ122"/>
    <mergeCell ref="BR122:CC122"/>
    <mergeCell ref="CD122:CM122"/>
    <mergeCell ref="A123:C123"/>
    <mergeCell ref="D123:O123"/>
    <mergeCell ref="P123:AB123"/>
    <mergeCell ref="AC123:AH123"/>
    <mergeCell ref="AI123:AP123"/>
    <mergeCell ref="AQ123:BD123"/>
    <mergeCell ref="BE123:BQ123"/>
    <mergeCell ref="BR123:CC123"/>
    <mergeCell ref="CD123:CM123"/>
    <mergeCell ref="A127:C127"/>
    <mergeCell ref="D127:O127"/>
    <mergeCell ref="P127:AB127"/>
    <mergeCell ref="AC127:AH127"/>
    <mergeCell ref="AI127:AP127"/>
    <mergeCell ref="AQ127:BD127"/>
    <mergeCell ref="BE127:BQ127"/>
    <mergeCell ref="BR127:CC127"/>
    <mergeCell ref="CD127:CM127"/>
    <mergeCell ref="A124:C124"/>
    <mergeCell ref="D124:O124"/>
    <mergeCell ref="P124:AB124"/>
    <mergeCell ref="AC124:AH124"/>
    <mergeCell ref="AI124:AP124"/>
    <mergeCell ref="AQ124:BD124"/>
    <mergeCell ref="BE124:BQ124"/>
    <mergeCell ref="BR124:CC124"/>
    <mergeCell ref="AM361:AW361"/>
    <mergeCell ref="AX361:BF361"/>
    <mergeCell ref="BG361:BP361"/>
    <mergeCell ref="A363:I363"/>
    <mergeCell ref="J363:L363"/>
    <mergeCell ref="M363:U363"/>
    <mergeCell ref="V363:AD363"/>
    <mergeCell ref="AE363:AL363"/>
    <mergeCell ref="AM363:AW363"/>
    <mergeCell ref="AX363:BF363"/>
    <mergeCell ref="BG363:BP363"/>
    <mergeCell ref="BQ363:BZ363"/>
    <mergeCell ref="CA363:CI363"/>
    <mergeCell ref="CJ363:CM363"/>
    <mergeCell ref="A360:I360"/>
    <mergeCell ref="J360:L360"/>
    <mergeCell ref="M360:U360"/>
    <mergeCell ref="V360:AD360"/>
    <mergeCell ref="AE360:AL360"/>
    <mergeCell ref="AM360:AW360"/>
    <mergeCell ref="AX360:BF360"/>
    <mergeCell ref="BG360:BP360"/>
    <mergeCell ref="BQ360:BZ360"/>
    <mergeCell ref="CA360:CI360"/>
    <mergeCell ref="CJ360:CM360"/>
    <mergeCell ref="A362:I362"/>
    <mergeCell ref="J362:L362"/>
    <mergeCell ref="M362:U362"/>
    <mergeCell ref="V362:AD362"/>
    <mergeCell ref="AE362:AL362"/>
    <mergeCell ref="AM362:AW362"/>
    <mergeCell ref="AX362:BF362"/>
    <mergeCell ref="BG357:BP357"/>
    <mergeCell ref="BQ357:BZ357"/>
    <mergeCell ref="CA357:CI357"/>
    <mergeCell ref="CJ362:CM362"/>
    <mergeCell ref="CJ357:CM357"/>
    <mergeCell ref="A358:I358"/>
    <mergeCell ref="J358:L358"/>
    <mergeCell ref="M358:U358"/>
    <mergeCell ref="V358:AD358"/>
    <mergeCell ref="AE358:AL358"/>
    <mergeCell ref="AM358:AW358"/>
    <mergeCell ref="AX358:BF358"/>
    <mergeCell ref="BG358:BP358"/>
    <mergeCell ref="BQ358:BZ358"/>
    <mergeCell ref="CA358:CI358"/>
    <mergeCell ref="CJ358:CM358"/>
    <mergeCell ref="A359:I359"/>
    <mergeCell ref="J359:L359"/>
    <mergeCell ref="M359:U359"/>
    <mergeCell ref="V359:AD359"/>
    <mergeCell ref="AE359:AL359"/>
    <mergeCell ref="AM359:AW359"/>
    <mergeCell ref="AX359:BF359"/>
    <mergeCell ref="BG359:BP359"/>
    <mergeCell ref="BQ359:BZ359"/>
    <mergeCell ref="CA359:CI359"/>
    <mergeCell ref="CJ359:CM359"/>
    <mergeCell ref="A361:I361"/>
    <mergeCell ref="J361:L361"/>
    <mergeCell ref="M361:U361"/>
    <mergeCell ref="V361:AD361"/>
    <mergeCell ref="AE361:AL361"/>
    <mergeCell ref="A355:I355"/>
    <mergeCell ref="J355:L355"/>
    <mergeCell ref="M355:U355"/>
    <mergeCell ref="V355:AD355"/>
    <mergeCell ref="AE355:AL355"/>
    <mergeCell ref="AM355:AW355"/>
    <mergeCell ref="AX355:BF355"/>
    <mergeCell ref="BG355:BP355"/>
    <mergeCell ref="BQ355:BZ355"/>
    <mergeCell ref="CA355:CI355"/>
    <mergeCell ref="CJ355:CM355"/>
    <mergeCell ref="BQ361:BZ361"/>
    <mergeCell ref="CA361:CI361"/>
    <mergeCell ref="CJ361:CM361"/>
    <mergeCell ref="A356:I356"/>
    <mergeCell ref="J356:L356"/>
    <mergeCell ref="M356:U356"/>
    <mergeCell ref="V356:AD356"/>
    <mergeCell ref="AE356:AL356"/>
    <mergeCell ref="AM356:AW356"/>
    <mergeCell ref="AX356:BF356"/>
    <mergeCell ref="BG356:BP356"/>
    <mergeCell ref="BQ356:BZ356"/>
    <mergeCell ref="CA356:CI356"/>
    <mergeCell ref="CJ356:CM356"/>
    <mergeCell ref="A357:I357"/>
    <mergeCell ref="J357:L357"/>
    <mergeCell ref="M357:U357"/>
    <mergeCell ref="V357:AD357"/>
    <mergeCell ref="AE357:AL357"/>
    <mergeCell ref="AM357:AW357"/>
    <mergeCell ref="AX357:BF357"/>
    <mergeCell ref="A333:I333"/>
    <mergeCell ref="J333:L333"/>
    <mergeCell ref="M333:AL333"/>
    <mergeCell ref="CA350:CI350"/>
    <mergeCell ref="CJ350:CM350"/>
    <mergeCell ref="A351:I351"/>
    <mergeCell ref="J351:L351"/>
    <mergeCell ref="M351:U351"/>
    <mergeCell ref="V351:AD351"/>
    <mergeCell ref="AE351:AL351"/>
    <mergeCell ref="AM351:AW351"/>
    <mergeCell ref="AX351:BF351"/>
    <mergeCell ref="BG351:BP351"/>
    <mergeCell ref="BQ351:BZ351"/>
    <mergeCell ref="CA351:CI351"/>
    <mergeCell ref="CJ351:CM351"/>
    <mergeCell ref="A353:I353"/>
    <mergeCell ref="J353:L353"/>
    <mergeCell ref="M353:U353"/>
    <mergeCell ref="V353:AD353"/>
    <mergeCell ref="AE353:AL353"/>
    <mergeCell ref="AM353:AW353"/>
    <mergeCell ref="AX353:BF353"/>
    <mergeCell ref="BG353:BP353"/>
    <mergeCell ref="BQ353:BZ353"/>
    <mergeCell ref="CA353:CI353"/>
    <mergeCell ref="CJ353:CM353"/>
    <mergeCell ref="V350:AD350"/>
    <mergeCell ref="AE350:AL350"/>
    <mergeCell ref="AM350:AW350"/>
    <mergeCell ref="AX350:BF350"/>
    <mergeCell ref="BG350:BP350"/>
    <mergeCell ref="A324:Q324"/>
    <mergeCell ref="R324:X324"/>
    <mergeCell ref="Y324:AC324"/>
    <mergeCell ref="AD324:AI324"/>
    <mergeCell ref="AJ324:AN324"/>
    <mergeCell ref="AO324:AU324"/>
    <mergeCell ref="AV324:BA324"/>
    <mergeCell ref="BB324:BF324"/>
    <mergeCell ref="BG324:BM324"/>
    <mergeCell ref="BN324:BS324"/>
    <mergeCell ref="BT324:BZ324"/>
    <mergeCell ref="A331:CM331"/>
    <mergeCell ref="A332:I332"/>
    <mergeCell ref="J332:L332"/>
    <mergeCell ref="M332:AL332"/>
    <mergeCell ref="AM332:BP332"/>
    <mergeCell ref="BQ332:CM332"/>
    <mergeCell ref="AJ325:AN325"/>
    <mergeCell ref="AO325:AU325"/>
    <mergeCell ref="AV325:BA325"/>
    <mergeCell ref="BB325:BF325"/>
    <mergeCell ref="BG325:BM325"/>
    <mergeCell ref="BN325:BS325"/>
    <mergeCell ref="BT325:BZ325"/>
    <mergeCell ref="A330:Q330"/>
    <mergeCell ref="R330:X330"/>
    <mergeCell ref="Y330:AC330"/>
    <mergeCell ref="AD330:AI330"/>
    <mergeCell ref="AJ330:AN330"/>
    <mergeCell ref="AO330:AU330"/>
    <mergeCell ref="AV330:BA330"/>
    <mergeCell ref="BB330:BF330"/>
    <mergeCell ref="R315:X315"/>
    <mergeCell ref="Y315:AC315"/>
    <mergeCell ref="AD315:AI315"/>
    <mergeCell ref="AJ315:AN315"/>
    <mergeCell ref="AO315:AU315"/>
    <mergeCell ref="AV315:BA315"/>
    <mergeCell ref="BB315:BF315"/>
    <mergeCell ref="BG315:BM315"/>
    <mergeCell ref="BN315:BS315"/>
    <mergeCell ref="BT315:BZ315"/>
    <mergeCell ref="CA315:CF315"/>
    <mergeCell ref="CG315:CL315"/>
    <mergeCell ref="AJ314:AN314"/>
    <mergeCell ref="AO314:AU314"/>
    <mergeCell ref="AV314:BA314"/>
    <mergeCell ref="A302:Q302"/>
    <mergeCell ref="R302:X302"/>
    <mergeCell ref="Y302:AC302"/>
    <mergeCell ref="AD302:AI302"/>
    <mergeCell ref="AJ302:AN302"/>
    <mergeCell ref="AO302:AU302"/>
    <mergeCell ref="AV302:BA302"/>
    <mergeCell ref="BB302:BF302"/>
    <mergeCell ref="BG302:BM302"/>
    <mergeCell ref="BN302:BS302"/>
    <mergeCell ref="BT302:BZ302"/>
    <mergeCell ref="CA302:CF302"/>
    <mergeCell ref="CG302:CL302"/>
    <mergeCell ref="A303:Q303"/>
    <mergeCell ref="R303:X303"/>
    <mergeCell ref="Y303:AC303"/>
    <mergeCell ref="AD303:AI303"/>
    <mergeCell ref="AV303:BA303"/>
    <mergeCell ref="BB303:BF303"/>
    <mergeCell ref="BG303:BM303"/>
    <mergeCell ref="BN303:BS303"/>
    <mergeCell ref="BT303:BZ303"/>
    <mergeCell ref="CA303:CF303"/>
    <mergeCell ref="CG303:CL303"/>
    <mergeCell ref="A300:Q300"/>
    <mergeCell ref="R300:X300"/>
    <mergeCell ref="Y300:AC300"/>
    <mergeCell ref="AD300:AI300"/>
    <mergeCell ref="AJ300:AN300"/>
    <mergeCell ref="AO300:AU300"/>
    <mergeCell ref="AV300:BA300"/>
    <mergeCell ref="BB300:BF300"/>
    <mergeCell ref="BG300:BM300"/>
    <mergeCell ref="BN300:BS300"/>
    <mergeCell ref="BT300:BZ300"/>
    <mergeCell ref="CA300:CF300"/>
    <mergeCell ref="CG300:CL300"/>
    <mergeCell ref="A301:Q301"/>
    <mergeCell ref="R301:X301"/>
    <mergeCell ref="Y301:AC301"/>
    <mergeCell ref="AD301:AI301"/>
    <mergeCell ref="AJ301:AN301"/>
    <mergeCell ref="AO301:AU301"/>
    <mergeCell ref="AV301:BA301"/>
    <mergeCell ref="BB301:BF301"/>
    <mergeCell ref="BG301:BM301"/>
    <mergeCell ref="BN301:BS301"/>
    <mergeCell ref="BT301:BZ301"/>
    <mergeCell ref="CA301:CF301"/>
    <mergeCell ref="CG301:CL301"/>
    <mergeCell ref="CG270:CL270"/>
    <mergeCell ref="A271:S271"/>
    <mergeCell ref="A299:Q299"/>
    <mergeCell ref="R299:X299"/>
    <mergeCell ref="Y299:AC299"/>
    <mergeCell ref="AD299:AI299"/>
    <mergeCell ref="AJ299:AN299"/>
    <mergeCell ref="AO299:AU299"/>
    <mergeCell ref="AV299:BA299"/>
    <mergeCell ref="BB299:BF299"/>
    <mergeCell ref="BG299:BM299"/>
    <mergeCell ref="BN299:BS299"/>
    <mergeCell ref="BT299:BZ299"/>
    <mergeCell ref="CA299:CF299"/>
    <mergeCell ref="CG299:CL299"/>
    <mergeCell ref="A279:CM279"/>
    <mergeCell ref="A280:I280"/>
    <mergeCell ref="J280:L280"/>
    <mergeCell ref="M280:AL280"/>
    <mergeCell ref="AM280:BP280"/>
    <mergeCell ref="BQ280:CM280"/>
    <mergeCell ref="A281:I281"/>
    <mergeCell ref="J281:L281"/>
    <mergeCell ref="M281:AL281"/>
    <mergeCell ref="AM281:BP281"/>
    <mergeCell ref="BQ281:CM281"/>
    <mergeCell ref="A282:I282"/>
    <mergeCell ref="J282:L282"/>
    <mergeCell ref="M282:U282"/>
    <mergeCell ref="A275:S275"/>
    <mergeCell ref="T275:Y275"/>
    <mergeCell ref="Z275:AE275"/>
    <mergeCell ref="CG266:CL266"/>
    <mergeCell ref="A272:S272"/>
    <mergeCell ref="T272:Y272"/>
    <mergeCell ref="Z272:AE272"/>
    <mergeCell ref="AF272:AJ272"/>
    <mergeCell ref="AK272:AO272"/>
    <mergeCell ref="AP272:AV272"/>
    <mergeCell ref="AW272:BB272"/>
    <mergeCell ref="BC272:BH272"/>
    <mergeCell ref="BI272:BN272"/>
    <mergeCell ref="BO272:BT272"/>
    <mergeCell ref="BU272:BZ272"/>
    <mergeCell ref="CA272:CF272"/>
    <mergeCell ref="CG272:CL272"/>
    <mergeCell ref="A268:S268"/>
    <mergeCell ref="T268:Y268"/>
    <mergeCell ref="Z268:AE268"/>
    <mergeCell ref="AF268:AJ268"/>
    <mergeCell ref="AK268:AO268"/>
    <mergeCell ref="AP268:AV268"/>
    <mergeCell ref="CA268:CF268"/>
    <mergeCell ref="CG268:CL268"/>
    <mergeCell ref="A269:S269"/>
    <mergeCell ref="T269:Y269"/>
    <mergeCell ref="Z269:AE269"/>
    <mergeCell ref="AF269:AJ269"/>
    <mergeCell ref="AK269:AO269"/>
    <mergeCell ref="AP269:AV269"/>
    <mergeCell ref="AW269:BB269"/>
    <mergeCell ref="BC269:BH269"/>
    <mergeCell ref="BI269:BN269"/>
    <mergeCell ref="BO269:BT269"/>
    <mergeCell ref="CG263:CL263"/>
    <mergeCell ref="A264:S264"/>
    <mergeCell ref="T264:Y264"/>
    <mergeCell ref="Z264:AE264"/>
    <mergeCell ref="AF264:AJ264"/>
    <mergeCell ref="AK264:AO264"/>
    <mergeCell ref="AP264:AV264"/>
    <mergeCell ref="AW264:BB264"/>
    <mergeCell ref="BC264:BH264"/>
    <mergeCell ref="BI264:BN264"/>
    <mergeCell ref="BO264:BT264"/>
    <mergeCell ref="BU264:BZ264"/>
    <mergeCell ref="CA264:CF264"/>
    <mergeCell ref="CG264:CL264"/>
    <mergeCell ref="A265:S265"/>
    <mergeCell ref="T265:Y265"/>
    <mergeCell ref="Z265:AE265"/>
    <mergeCell ref="AF265:AJ265"/>
    <mergeCell ref="AK265:AO265"/>
    <mergeCell ref="AP265:AV265"/>
    <mergeCell ref="AW265:BB265"/>
    <mergeCell ref="BC265:BH265"/>
    <mergeCell ref="BI265:BN265"/>
    <mergeCell ref="BO265:BT265"/>
    <mergeCell ref="BU265:BZ265"/>
    <mergeCell ref="CA265:CF265"/>
    <mergeCell ref="CG265:CL265"/>
    <mergeCell ref="A263:S263"/>
    <mergeCell ref="T263:Y263"/>
    <mergeCell ref="Z263:AE263"/>
    <mergeCell ref="AF263:AJ263"/>
    <mergeCell ref="AK263:AO263"/>
    <mergeCell ref="O238:T238"/>
    <mergeCell ref="U238:AB238"/>
    <mergeCell ref="AC238:AH238"/>
    <mergeCell ref="AI238:AM238"/>
    <mergeCell ref="AN238:AU238"/>
    <mergeCell ref="AV238:BC238"/>
    <mergeCell ref="BD238:BK238"/>
    <mergeCell ref="BL238:BT238"/>
    <mergeCell ref="BU238:CB238"/>
    <mergeCell ref="CC238:CJ238"/>
    <mergeCell ref="CK238:CM238"/>
    <mergeCell ref="A253:S253"/>
    <mergeCell ref="T253:Y253"/>
    <mergeCell ref="Z253:AE253"/>
    <mergeCell ref="AF253:AJ253"/>
    <mergeCell ref="AK253:AO253"/>
    <mergeCell ref="AP253:AV253"/>
    <mergeCell ref="AW253:BB253"/>
    <mergeCell ref="BC253:BH253"/>
    <mergeCell ref="BI253:BN253"/>
    <mergeCell ref="BO253:BT253"/>
    <mergeCell ref="BU253:BZ253"/>
    <mergeCell ref="CA253:CF253"/>
    <mergeCell ref="CG253:CL253"/>
    <mergeCell ref="A241:E241"/>
    <mergeCell ref="F241:I241"/>
    <mergeCell ref="J241:N241"/>
    <mergeCell ref="O241:T241"/>
    <mergeCell ref="U241:AB241"/>
    <mergeCell ref="A240:E240"/>
    <mergeCell ref="F240:I240"/>
    <mergeCell ref="A237:E237"/>
    <mergeCell ref="F237:I237"/>
    <mergeCell ref="J237:N237"/>
    <mergeCell ref="O237:T237"/>
    <mergeCell ref="U237:AB237"/>
    <mergeCell ref="AC237:AH237"/>
    <mergeCell ref="AI237:AM237"/>
    <mergeCell ref="AN237:AU237"/>
    <mergeCell ref="AV237:BC237"/>
    <mergeCell ref="BD237:BK237"/>
    <mergeCell ref="BL237:BT237"/>
    <mergeCell ref="BU237:CB237"/>
    <mergeCell ref="CC237:CJ237"/>
    <mergeCell ref="A224:E224"/>
    <mergeCell ref="F224:I224"/>
    <mergeCell ref="J224:O224"/>
    <mergeCell ref="P224:V224"/>
    <mergeCell ref="W224:AC224"/>
    <mergeCell ref="AD224:AK224"/>
    <mergeCell ref="AL224:AQ224"/>
    <mergeCell ref="AR224:AZ224"/>
    <mergeCell ref="BA224:BG224"/>
    <mergeCell ref="BH224:BO224"/>
    <mergeCell ref="BP224:BW224"/>
    <mergeCell ref="BX224:CD224"/>
    <mergeCell ref="CE224:CK224"/>
    <mergeCell ref="A229:H229"/>
    <mergeCell ref="I229:K229"/>
    <mergeCell ref="CC236:CJ236"/>
    <mergeCell ref="CK236:CM236"/>
    <mergeCell ref="CK237:CM237"/>
    <mergeCell ref="CL224:CM224"/>
    <mergeCell ref="J240:N240"/>
    <mergeCell ref="O240:T240"/>
    <mergeCell ref="U240:AB240"/>
    <mergeCell ref="AC240:AH240"/>
    <mergeCell ref="AI240:AM240"/>
    <mergeCell ref="AN240:AU240"/>
    <mergeCell ref="AV240:BC240"/>
    <mergeCell ref="BD240:BK240"/>
    <mergeCell ref="BL240:BT240"/>
    <mergeCell ref="BU240:CB240"/>
    <mergeCell ref="CC240:CJ240"/>
    <mergeCell ref="CK240:CM240"/>
    <mergeCell ref="A238:E238"/>
    <mergeCell ref="F238:I238"/>
    <mergeCell ref="J238:N238"/>
    <mergeCell ref="A239:E239"/>
    <mergeCell ref="F239:I239"/>
    <mergeCell ref="J239:N239"/>
    <mergeCell ref="O239:T239"/>
    <mergeCell ref="U239:AB239"/>
    <mergeCell ref="AC239:AH239"/>
    <mergeCell ref="AI239:AM239"/>
    <mergeCell ref="AN239:AU239"/>
    <mergeCell ref="AV239:BC239"/>
    <mergeCell ref="BD239:BK239"/>
    <mergeCell ref="BL239:BT239"/>
    <mergeCell ref="BU239:CB239"/>
    <mergeCell ref="CC239:CJ239"/>
    <mergeCell ref="CK239:CM239"/>
    <mergeCell ref="A223:E223"/>
    <mergeCell ref="F223:I223"/>
    <mergeCell ref="J223:O223"/>
    <mergeCell ref="P223:V223"/>
    <mergeCell ref="W223:AC223"/>
    <mergeCell ref="AD223:AK223"/>
    <mergeCell ref="AL223:AQ223"/>
    <mergeCell ref="AR223:AZ223"/>
    <mergeCell ref="BA223:BG223"/>
    <mergeCell ref="BH223:BO223"/>
    <mergeCell ref="BP223:BW223"/>
    <mergeCell ref="BX223:CD223"/>
    <mergeCell ref="CE223:CK223"/>
    <mergeCell ref="CL223:CM223"/>
    <mergeCell ref="A203:AL203"/>
    <mergeCell ref="AM203:AS203"/>
    <mergeCell ref="AT203:BK203"/>
    <mergeCell ref="BL203:CB203"/>
    <mergeCell ref="CC203:CM203"/>
    <mergeCell ref="A204:AL204"/>
    <mergeCell ref="AM204:AS204"/>
    <mergeCell ref="AT204:BK204"/>
    <mergeCell ref="BL204:CB204"/>
    <mergeCell ref="CC204:CM204"/>
    <mergeCell ref="A221:E221"/>
    <mergeCell ref="F221:I221"/>
    <mergeCell ref="J221:O221"/>
    <mergeCell ref="P221:V221"/>
    <mergeCell ref="W221:AC221"/>
    <mergeCell ref="AD221:AK221"/>
    <mergeCell ref="AL221:AQ221"/>
    <mergeCell ref="AR221:AZ221"/>
    <mergeCell ref="CI51:CM51"/>
    <mergeCell ref="BA221:BG221"/>
    <mergeCell ref="BH221:BO221"/>
    <mergeCell ref="BP221:BW221"/>
    <mergeCell ref="BX221:CD221"/>
    <mergeCell ref="CE221:CK221"/>
    <mergeCell ref="CL221:CM221"/>
    <mergeCell ref="A154:CM154"/>
    <mergeCell ref="A170:C170"/>
    <mergeCell ref="D170:W170"/>
    <mergeCell ref="X170:AR170"/>
    <mergeCell ref="AS170:BT170"/>
    <mergeCell ref="BU170:CM170"/>
    <mergeCell ref="A52:J52"/>
    <mergeCell ref="K52:N52"/>
    <mergeCell ref="O52:V52"/>
    <mergeCell ref="W52:AF52"/>
    <mergeCell ref="AG52:AM52"/>
    <mergeCell ref="AN52:AW52"/>
    <mergeCell ref="AX52:BF52"/>
    <mergeCell ref="BG52:BO52"/>
    <mergeCell ref="BP52:BZ52"/>
    <mergeCell ref="CA52:CH52"/>
    <mergeCell ref="CI52:CM52"/>
    <mergeCell ref="A82:H82"/>
    <mergeCell ref="I82:L82"/>
    <mergeCell ref="M82:U82"/>
    <mergeCell ref="V82:AE82"/>
    <mergeCell ref="AF82:AL82"/>
    <mergeCell ref="A54:J54"/>
    <mergeCell ref="K54:N54"/>
    <mergeCell ref="O54:V54"/>
    <mergeCell ref="AH9:AM10"/>
    <mergeCell ref="AN9:CM9"/>
    <mergeCell ref="AN10:BF10"/>
    <mergeCell ref="BG10:BY10"/>
    <mergeCell ref="BZ10:CM10"/>
    <mergeCell ref="A11:AG11"/>
    <mergeCell ref="AH11:AM11"/>
    <mergeCell ref="AN11:BF11"/>
    <mergeCell ref="BG11:BY11"/>
    <mergeCell ref="BZ11:CM11"/>
    <mergeCell ref="A12:AG12"/>
    <mergeCell ref="AH12:AM12"/>
    <mergeCell ref="AN12:BF12"/>
    <mergeCell ref="BG12:BY12"/>
    <mergeCell ref="BZ12:CM12"/>
    <mergeCell ref="A23:J24"/>
    <mergeCell ref="K23:M24"/>
    <mergeCell ref="N23:AN23"/>
    <mergeCell ref="AO23:BQ23"/>
    <mergeCell ref="BR23:CM23"/>
    <mergeCell ref="N24:V24"/>
    <mergeCell ref="W24:AF24"/>
    <mergeCell ref="AG24:AN24"/>
    <mergeCell ref="AO24:AX24"/>
    <mergeCell ref="AY24:BG24"/>
    <mergeCell ref="BH24:BQ24"/>
    <mergeCell ref="BR24:BZ24"/>
    <mergeCell ref="CA24:CI24"/>
    <mergeCell ref="CJ24:CM24"/>
    <mergeCell ref="A22:CM22"/>
    <mergeCell ref="A19:AG19"/>
    <mergeCell ref="AH19:AM19"/>
    <mergeCell ref="A8:CM8"/>
    <mergeCell ref="A16:AG16"/>
    <mergeCell ref="AH16:AM16"/>
    <mergeCell ref="AN16:BF16"/>
    <mergeCell ref="BG16:BY16"/>
    <mergeCell ref="BZ16:CM16"/>
    <mergeCell ref="A17:AG17"/>
    <mergeCell ref="AH17:AM17"/>
    <mergeCell ref="AN17:BF17"/>
    <mergeCell ref="BG17:BY17"/>
    <mergeCell ref="BZ17:CM17"/>
    <mergeCell ref="A18:AG18"/>
    <mergeCell ref="AH18:AM18"/>
    <mergeCell ref="AN18:BF18"/>
    <mergeCell ref="BG18:BY18"/>
    <mergeCell ref="BZ18:CM18"/>
    <mergeCell ref="A13:AG13"/>
    <mergeCell ref="AH13:AM13"/>
    <mergeCell ref="AN13:BF13"/>
    <mergeCell ref="BG13:BY13"/>
    <mergeCell ref="BZ13:CM13"/>
    <mergeCell ref="A14:AG14"/>
    <mergeCell ref="AH14:AM14"/>
    <mergeCell ref="AN14:BF14"/>
    <mergeCell ref="BG14:BY14"/>
    <mergeCell ref="BZ14:CM14"/>
    <mergeCell ref="A15:AG15"/>
    <mergeCell ref="AH15:AM15"/>
    <mergeCell ref="AN15:BF15"/>
    <mergeCell ref="BG15:BY15"/>
    <mergeCell ref="BZ15:CM15"/>
    <mergeCell ref="A9:AG10"/>
    <mergeCell ref="AN19:BF19"/>
    <mergeCell ref="BG19:BY19"/>
    <mergeCell ref="BZ19:CM19"/>
    <mergeCell ref="A20:AG20"/>
    <mergeCell ref="AH20:AM20"/>
    <mergeCell ref="AN20:BF20"/>
    <mergeCell ref="BG20:BY20"/>
    <mergeCell ref="BZ20:CM20"/>
    <mergeCell ref="A21:AG21"/>
    <mergeCell ref="AH21:AM21"/>
    <mergeCell ref="AN21:BF21"/>
    <mergeCell ref="BG21:BY21"/>
    <mergeCell ref="BZ21:CM21"/>
    <mergeCell ref="A25:J25"/>
    <mergeCell ref="K25:M25"/>
    <mergeCell ref="N25:V25"/>
    <mergeCell ref="W25:AF25"/>
    <mergeCell ref="AG25:AN25"/>
    <mergeCell ref="AO25:AX25"/>
    <mergeCell ref="AY25:BG25"/>
    <mergeCell ref="BH25:BQ25"/>
    <mergeCell ref="BR25:BZ25"/>
    <mergeCell ref="CA25:CI25"/>
    <mergeCell ref="CJ25:CM25"/>
    <mergeCell ref="A26:J26"/>
    <mergeCell ref="K26:M26"/>
    <mergeCell ref="N26:V26"/>
    <mergeCell ref="W26:AF26"/>
    <mergeCell ref="AG26:AN26"/>
    <mergeCell ref="AO26:AX26"/>
    <mergeCell ref="AY26:BG26"/>
    <mergeCell ref="BH26:BQ26"/>
    <mergeCell ref="BR26:BZ26"/>
    <mergeCell ref="CA26:CI26"/>
    <mergeCell ref="CJ26:CM26"/>
    <mergeCell ref="CC32:CM32"/>
    <mergeCell ref="A27:J27"/>
    <mergeCell ref="K27:M27"/>
    <mergeCell ref="N27:V27"/>
    <mergeCell ref="W27:AF27"/>
    <mergeCell ref="AG27:AN27"/>
    <mergeCell ref="AO27:AX27"/>
    <mergeCell ref="AY27:BG27"/>
    <mergeCell ref="BH27:BQ27"/>
    <mergeCell ref="BR27:BZ27"/>
    <mergeCell ref="CA27:CI27"/>
    <mergeCell ref="CJ27:CM27"/>
    <mergeCell ref="A28:J28"/>
    <mergeCell ref="K28:M28"/>
    <mergeCell ref="N28:V28"/>
    <mergeCell ref="W28:AF28"/>
    <mergeCell ref="AG28:AN28"/>
    <mergeCell ref="AO28:AX28"/>
    <mergeCell ref="AY28:BG28"/>
    <mergeCell ref="BH28:BQ28"/>
    <mergeCell ref="BR28:BZ28"/>
    <mergeCell ref="CA28:CI28"/>
    <mergeCell ref="CJ28:CM28"/>
    <mergeCell ref="A33:AN33"/>
    <mergeCell ref="AO33:AV33"/>
    <mergeCell ref="AW33:BL33"/>
    <mergeCell ref="BM33:CB33"/>
    <mergeCell ref="CC33:CM33"/>
    <mergeCell ref="A34:AN34"/>
    <mergeCell ref="AO34:AV34"/>
    <mergeCell ref="AW34:BL34"/>
    <mergeCell ref="BM34:CB34"/>
    <mergeCell ref="CC34:CM34"/>
    <mergeCell ref="A35:AN35"/>
    <mergeCell ref="AO35:AV35"/>
    <mergeCell ref="AW35:BL35"/>
    <mergeCell ref="BM35:CB35"/>
    <mergeCell ref="CC35:CM35"/>
    <mergeCell ref="A29:J29"/>
    <mergeCell ref="K29:M29"/>
    <mergeCell ref="N29:V29"/>
    <mergeCell ref="W29:AF29"/>
    <mergeCell ref="AG29:AN29"/>
    <mergeCell ref="AO29:AX29"/>
    <mergeCell ref="AY29:BG29"/>
    <mergeCell ref="BH29:BQ29"/>
    <mergeCell ref="BR29:BZ29"/>
    <mergeCell ref="CA29:CI29"/>
    <mergeCell ref="CJ29:CM29"/>
    <mergeCell ref="A30:CM30"/>
    <mergeCell ref="A31:AN32"/>
    <mergeCell ref="AO31:AV32"/>
    <mergeCell ref="AW31:CM31"/>
    <mergeCell ref="AW32:BL32"/>
    <mergeCell ref="BM32:CB32"/>
    <mergeCell ref="A39:AN39"/>
    <mergeCell ref="AO39:AV39"/>
    <mergeCell ref="AW39:BL39"/>
    <mergeCell ref="BM39:CB39"/>
    <mergeCell ref="CC39:CM39"/>
    <mergeCell ref="A40:AN40"/>
    <mergeCell ref="AO40:AV40"/>
    <mergeCell ref="AW40:BL40"/>
    <mergeCell ref="BM40:CB40"/>
    <mergeCell ref="CC40:CM40"/>
    <mergeCell ref="A41:AN41"/>
    <mergeCell ref="AO41:AV41"/>
    <mergeCell ref="AW41:BL41"/>
    <mergeCell ref="BM41:CB41"/>
    <mergeCell ref="CC41:CM41"/>
    <mergeCell ref="A36:AN36"/>
    <mergeCell ref="AO36:AV36"/>
    <mergeCell ref="AW36:BL36"/>
    <mergeCell ref="BM36:CB36"/>
    <mergeCell ref="CC36:CM36"/>
    <mergeCell ref="A37:AN37"/>
    <mergeCell ref="AO37:AV37"/>
    <mergeCell ref="AW37:BL37"/>
    <mergeCell ref="BM37:CB37"/>
    <mergeCell ref="CC37:CM37"/>
    <mergeCell ref="A38:AN38"/>
    <mergeCell ref="AO38:AV38"/>
    <mergeCell ref="AW38:BL38"/>
    <mergeCell ref="BM38:CB38"/>
    <mergeCell ref="CC38:CM38"/>
    <mergeCell ref="A46:J46"/>
    <mergeCell ref="K46:N46"/>
    <mergeCell ref="O46:AM46"/>
    <mergeCell ref="AN46:BO46"/>
    <mergeCell ref="BP46:CM46"/>
    <mergeCell ref="A47:J47"/>
    <mergeCell ref="K47:N47"/>
    <mergeCell ref="O47:V47"/>
    <mergeCell ref="W47:AF47"/>
    <mergeCell ref="AG47:AM47"/>
    <mergeCell ref="AN47:AW47"/>
    <mergeCell ref="AX47:BF47"/>
    <mergeCell ref="BG47:BO47"/>
    <mergeCell ref="BP47:BZ47"/>
    <mergeCell ref="CA47:CH47"/>
    <mergeCell ref="CI47:CM47"/>
    <mergeCell ref="A42:AN42"/>
    <mergeCell ref="AO42:AV42"/>
    <mergeCell ref="AW42:BL42"/>
    <mergeCell ref="BM42:CB42"/>
    <mergeCell ref="CC42:CM42"/>
    <mergeCell ref="A43:AN43"/>
    <mergeCell ref="AO43:AV43"/>
    <mergeCell ref="AW43:BL43"/>
    <mergeCell ref="BM43:CB43"/>
    <mergeCell ref="CC43:CM43"/>
    <mergeCell ref="A44:CM44"/>
    <mergeCell ref="A45:J45"/>
    <mergeCell ref="K45:N45"/>
    <mergeCell ref="O45:AM45"/>
    <mergeCell ref="AN45:BO45"/>
    <mergeCell ref="BP45:CM45"/>
    <mergeCell ref="A48:J48"/>
    <mergeCell ref="K48:N48"/>
    <mergeCell ref="O48:V48"/>
    <mergeCell ref="W48:AF48"/>
    <mergeCell ref="AG48:AM48"/>
    <mergeCell ref="AN48:AW48"/>
    <mergeCell ref="AX48:BF48"/>
    <mergeCell ref="BG48:BO48"/>
    <mergeCell ref="BP48:BZ48"/>
    <mergeCell ref="CA48:CH48"/>
    <mergeCell ref="CI48:CM48"/>
    <mergeCell ref="A49:J49"/>
    <mergeCell ref="K49:N49"/>
    <mergeCell ref="O49:V49"/>
    <mergeCell ref="W49:AF49"/>
    <mergeCell ref="AG49:AM49"/>
    <mergeCell ref="AN49:AW49"/>
    <mergeCell ref="AX49:BF49"/>
    <mergeCell ref="BG49:BO49"/>
    <mergeCell ref="BP49:BZ49"/>
    <mergeCell ref="CA49:CH49"/>
    <mergeCell ref="CI49:CM49"/>
    <mergeCell ref="A50:J50"/>
    <mergeCell ref="K50:N50"/>
    <mergeCell ref="O50:V50"/>
    <mergeCell ref="W50:AF50"/>
    <mergeCell ref="AG50:AM50"/>
    <mergeCell ref="AN50:AW50"/>
    <mergeCell ref="AX50:BF50"/>
    <mergeCell ref="BG50:BO50"/>
    <mergeCell ref="BP50:BZ50"/>
    <mergeCell ref="CA50:CH50"/>
    <mergeCell ref="CI50:CM50"/>
    <mergeCell ref="A53:J53"/>
    <mergeCell ref="K53:N53"/>
    <mergeCell ref="O53:V53"/>
    <mergeCell ref="W53:AF53"/>
    <mergeCell ref="AG53:AM53"/>
    <mergeCell ref="AN53:AW53"/>
    <mergeCell ref="AX53:BF53"/>
    <mergeCell ref="BG53:BO53"/>
    <mergeCell ref="BP53:BZ53"/>
    <mergeCell ref="CA53:CH53"/>
    <mergeCell ref="CI53:CM53"/>
    <mergeCell ref="A51:J51"/>
    <mergeCell ref="K51:N51"/>
    <mergeCell ref="O51:V51"/>
    <mergeCell ref="W51:AF51"/>
    <mergeCell ref="AG51:AM51"/>
    <mergeCell ref="AN51:AW51"/>
    <mergeCell ref="AX51:BF51"/>
    <mergeCell ref="BG51:BO51"/>
    <mergeCell ref="BP51:BZ51"/>
    <mergeCell ref="CA51:CH51"/>
    <mergeCell ref="M60:U60"/>
    <mergeCell ref="V60:AE60"/>
    <mergeCell ref="AF60:AL60"/>
    <mergeCell ref="AM60:AV60"/>
    <mergeCell ref="AW60:BE60"/>
    <mergeCell ref="BF60:BO60"/>
    <mergeCell ref="BP60:BY60"/>
    <mergeCell ref="BZ60:CH60"/>
    <mergeCell ref="CI60:CM60"/>
    <mergeCell ref="AG54:AM54"/>
    <mergeCell ref="AN54:AW54"/>
    <mergeCell ref="AX54:BF54"/>
    <mergeCell ref="BG54:BO54"/>
    <mergeCell ref="BP54:BZ54"/>
    <mergeCell ref="CA54:CH54"/>
    <mergeCell ref="CI54:CM54"/>
    <mergeCell ref="A55:CM55"/>
    <mergeCell ref="A56:H56"/>
    <mergeCell ref="I56:L56"/>
    <mergeCell ref="M56:AL56"/>
    <mergeCell ref="AM56:BO56"/>
    <mergeCell ref="BP56:CM56"/>
    <mergeCell ref="M58:U58"/>
    <mergeCell ref="V58:AE58"/>
    <mergeCell ref="AF58:AL58"/>
    <mergeCell ref="AM58:AV58"/>
    <mergeCell ref="AW58:BE58"/>
    <mergeCell ref="BF58:BO58"/>
    <mergeCell ref="BP58:BY58"/>
    <mergeCell ref="BZ58:CH58"/>
    <mergeCell ref="CI58:CM58"/>
    <mergeCell ref="W54:AF54"/>
    <mergeCell ref="A63:H63"/>
    <mergeCell ref="I63:L63"/>
    <mergeCell ref="M63:U63"/>
    <mergeCell ref="V63:AE63"/>
    <mergeCell ref="AF63:AL63"/>
    <mergeCell ref="AM63:AV63"/>
    <mergeCell ref="AW63:BE63"/>
    <mergeCell ref="BF63:BO63"/>
    <mergeCell ref="BP63:BY63"/>
    <mergeCell ref="BZ63:CH63"/>
    <mergeCell ref="CI63:CM63"/>
    <mergeCell ref="A57:H60"/>
    <mergeCell ref="I57:L60"/>
    <mergeCell ref="M57:U57"/>
    <mergeCell ref="V57:AE57"/>
    <mergeCell ref="AF57:AL57"/>
    <mergeCell ref="AM57:AV57"/>
    <mergeCell ref="AW57:BE57"/>
    <mergeCell ref="BF57:BO57"/>
    <mergeCell ref="BP57:BY57"/>
    <mergeCell ref="BZ57:CH57"/>
    <mergeCell ref="CI57:CM57"/>
    <mergeCell ref="M59:U59"/>
    <mergeCell ref="V59:AE59"/>
    <mergeCell ref="AF59:AL59"/>
    <mergeCell ref="AM59:AV59"/>
    <mergeCell ref="AW59:BE59"/>
    <mergeCell ref="BF59:BO59"/>
    <mergeCell ref="BP59:BY59"/>
    <mergeCell ref="BZ59:CH59"/>
    <mergeCell ref="CI59:CM59"/>
    <mergeCell ref="A61:H61"/>
    <mergeCell ref="A67:H67"/>
    <mergeCell ref="I67:L67"/>
    <mergeCell ref="M67:AL67"/>
    <mergeCell ref="AM67:BO67"/>
    <mergeCell ref="BP67:CM67"/>
    <mergeCell ref="A68:H68"/>
    <mergeCell ref="I68:L68"/>
    <mergeCell ref="M68:U68"/>
    <mergeCell ref="V68:AC68"/>
    <mergeCell ref="AD68:AL68"/>
    <mergeCell ref="AM68:AV68"/>
    <mergeCell ref="AW68:BE68"/>
    <mergeCell ref="BF68:BO68"/>
    <mergeCell ref="BP68:BY68"/>
    <mergeCell ref="BZ68:CG68"/>
    <mergeCell ref="CH68:CM68"/>
    <mergeCell ref="A64:H64"/>
    <mergeCell ref="I64:L64"/>
    <mergeCell ref="M64:U64"/>
    <mergeCell ref="V64:AE64"/>
    <mergeCell ref="AF64:AL64"/>
    <mergeCell ref="AM64:AV64"/>
    <mergeCell ref="AW64:BE64"/>
    <mergeCell ref="BF64:BO64"/>
    <mergeCell ref="BP64:BY64"/>
    <mergeCell ref="BZ64:CH64"/>
    <mergeCell ref="CI64:CM64"/>
    <mergeCell ref="A65:CM65"/>
    <mergeCell ref="A66:H66"/>
    <mergeCell ref="I66:L66"/>
    <mergeCell ref="M66:AL66"/>
    <mergeCell ref="AM66:BO66"/>
    <mergeCell ref="A69:H69"/>
    <mergeCell ref="I69:L69"/>
    <mergeCell ref="M69:U69"/>
    <mergeCell ref="V69:AC69"/>
    <mergeCell ref="AD69:AL69"/>
    <mergeCell ref="AM69:AV69"/>
    <mergeCell ref="AW69:BE69"/>
    <mergeCell ref="BF69:BO69"/>
    <mergeCell ref="BP69:BY69"/>
    <mergeCell ref="BZ69:CG69"/>
    <mergeCell ref="CH69:CM69"/>
    <mergeCell ref="A70:H70"/>
    <mergeCell ref="I70:L70"/>
    <mergeCell ref="M70:U70"/>
    <mergeCell ref="V70:AC70"/>
    <mergeCell ref="AD70:AL70"/>
    <mergeCell ref="AM70:AV70"/>
    <mergeCell ref="AW70:BE70"/>
    <mergeCell ref="BF70:BO70"/>
    <mergeCell ref="BP70:BY70"/>
    <mergeCell ref="BZ70:CG70"/>
    <mergeCell ref="CH70:CM70"/>
    <mergeCell ref="A71:H71"/>
    <mergeCell ref="I71:L71"/>
    <mergeCell ref="M71:U71"/>
    <mergeCell ref="V71:AC71"/>
    <mergeCell ref="AD71:AL71"/>
    <mergeCell ref="AM71:AV71"/>
    <mergeCell ref="AW71:BE71"/>
    <mergeCell ref="BF71:BO71"/>
    <mergeCell ref="BP71:BY71"/>
    <mergeCell ref="BZ71:CG71"/>
    <mergeCell ref="CH71:CM71"/>
    <mergeCell ref="A76:H76"/>
    <mergeCell ref="I76:L76"/>
    <mergeCell ref="M76:U76"/>
    <mergeCell ref="V76:AC76"/>
    <mergeCell ref="AD76:AL76"/>
    <mergeCell ref="AM76:AV76"/>
    <mergeCell ref="AW76:BE76"/>
    <mergeCell ref="BF76:BO76"/>
    <mergeCell ref="BP76:BY76"/>
    <mergeCell ref="BZ76:CG76"/>
    <mergeCell ref="CH76:CM76"/>
    <mergeCell ref="A74:H74"/>
    <mergeCell ref="I74:L74"/>
    <mergeCell ref="M74:U74"/>
    <mergeCell ref="V74:AC74"/>
    <mergeCell ref="AD74:AL74"/>
    <mergeCell ref="AM74:AV74"/>
    <mergeCell ref="AW74:BE74"/>
    <mergeCell ref="BF74:BO74"/>
    <mergeCell ref="BP74:BY74"/>
    <mergeCell ref="BZ74:CG74"/>
    <mergeCell ref="A77:H77"/>
    <mergeCell ref="I77:L77"/>
    <mergeCell ref="M77:U77"/>
    <mergeCell ref="V77:AC77"/>
    <mergeCell ref="AD77:AL77"/>
    <mergeCell ref="AM77:AV77"/>
    <mergeCell ref="AW77:BE77"/>
    <mergeCell ref="BF77:BO77"/>
    <mergeCell ref="BP77:BY77"/>
    <mergeCell ref="BZ77:CG77"/>
    <mergeCell ref="CH77:CM77"/>
    <mergeCell ref="A78:CM78"/>
    <mergeCell ref="A79:H80"/>
    <mergeCell ref="I79:L80"/>
    <mergeCell ref="M79:AL79"/>
    <mergeCell ref="AM79:BN79"/>
    <mergeCell ref="BO79:CM79"/>
    <mergeCell ref="M80:U80"/>
    <mergeCell ref="V80:AE80"/>
    <mergeCell ref="AF80:AL80"/>
    <mergeCell ref="AM80:AV80"/>
    <mergeCell ref="AW80:BE80"/>
    <mergeCell ref="BF80:BN80"/>
    <mergeCell ref="BO80:BW80"/>
    <mergeCell ref="BX80:CG80"/>
    <mergeCell ref="CH80:CM80"/>
    <mergeCell ref="A81:H81"/>
    <mergeCell ref="I81:L81"/>
    <mergeCell ref="M81:U81"/>
    <mergeCell ref="V81:AE81"/>
    <mergeCell ref="AF81:AL81"/>
    <mergeCell ref="AM81:AV81"/>
    <mergeCell ref="AW81:BE81"/>
    <mergeCell ref="BF81:BN81"/>
    <mergeCell ref="BO81:BW81"/>
    <mergeCell ref="BX81:CG81"/>
    <mergeCell ref="CH81:CM81"/>
    <mergeCell ref="A83:H83"/>
    <mergeCell ref="I83:L83"/>
    <mergeCell ref="M83:U83"/>
    <mergeCell ref="V83:AE83"/>
    <mergeCell ref="AF83:AL83"/>
    <mergeCell ref="AM83:AV83"/>
    <mergeCell ref="AW83:BE83"/>
    <mergeCell ref="BF83:BN83"/>
    <mergeCell ref="BO83:BW83"/>
    <mergeCell ref="BX83:CG83"/>
    <mergeCell ref="CH83:CM83"/>
    <mergeCell ref="AM82:AV82"/>
    <mergeCell ref="AW82:BE82"/>
    <mergeCell ref="BF82:BN82"/>
    <mergeCell ref="BO82:BW82"/>
    <mergeCell ref="BX82:CG82"/>
    <mergeCell ref="CH82:CM82"/>
    <mergeCell ref="A85:AI86"/>
    <mergeCell ref="AJ85:AN86"/>
    <mergeCell ref="AO85:CM85"/>
    <mergeCell ref="AO86:BI86"/>
    <mergeCell ref="BJ86:CA86"/>
    <mergeCell ref="CB86:CM86"/>
    <mergeCell ref="A87:AI87"/>
    <mergeCell ref="AJ87:AN87"/>
    <mergeCell ref="AO87:BI87"/>
    <mergeCell ref="BJ87:CA87"/>
    <mergeCell ref="CB87:CM87"/>
    <mergeCell ref="A88:AI88"/>
    <mergeCell ref="AJ88:AN88"/>
    <mergeCell ref="AO88:BI88"/>
    <mergeCell ref="BJ88:CA88"/>
    <mergeCell ref="CB88:CM88"/>
    <mergeCell ref="A84:CM84"/>
    <mergeCell ref="A92:AI92"/>
    <mergeCell ref="AJ92:AN92"/>
    <mergeCell ref="AO92:BI92"/>
    <mergeCell ref="BJ92:CA92"/>
    <mergeCell ref="CB92:CM92"/>
    <mergeCell ref="A93:AI93"/>
    <mergeCell ref="AJ93:AN93"/>
    <mergeCell ref="AO93:BI93"/>
    <mergeCell ref="BJ93:CA93"/>
    <mergeCell ref="CB93:CM93"/>
    <mergeCell ref="A94:AI94"/>
    <mergeCell ref="AJ94:AN94"/>
    <mergeCell ref="AO94:BI94"/>
    <mergeCell ref="BJ94:CA94"/>
    <mergeCell ref="CB94:CM94"/>
    <mergeCell ref="A89:AI89"/>
    <mergeCell ref="AJ89:AN89"/>
    <mergeCell ref="AO89:BI89"/>
    <mergeCell ref="BJ89:CA89"/>
    <mergeCell ref="CB89:CM89"/>
    <mergeCell ref="A90:AI90"/>
    <mergeCell ref="AJ90:AN90"/>
    <mergeCell ref="AO90:BI90"/>
    <mergeCell ref="BJ90:CA90"/>
    <mergeCell ref="CB90:CM90"/>
    <mergeCell ref="A91:AI91"/>
    <mergeCell ref="AJ91:AN91"/>
    <mergeCell ref="AO91:BI91"/>
    <mergeCell ref="BJ91:CA91"/>
    <mergeCell ref="CB91:CM91"/>
    <mergeCell ref="A100:AL100"/>
    <mergeCell ref="AM100:AQ100"/>
    <mergeCell ref="AR100:BJ100"/>
    <mergeCell ref="BK100:CC100"/>
    <mergeCell ref="CD100:CM100"/>
    <mergeCell ref="A101:AL101"/>
    <mergeCell ref="AM101:AQ101"/>
    <mergeCell ref="AR101:BJ101"/>
    <mergeCell ref="BK101:CC101"/>
    <mergeCell ref="CD101:CM101"/>
    <mergeCell ref="A102:AL102"/>
    <mergeCell ref="AM102:AQ102"/>
    <mergeCell ref="AR102:BJ102"/>
    <mergeCell ref="BK102:CC102"/>
    <mergeCell ref="CD102:CM102"/>
    <mergeCell ref="A95:AI95"/>
    <mergeCell ref="AJ95:AN95"/>
    <mergeCell ref="AO95:BI95"/>
    <mergeCell ref="BJ95:CA95"/>
    <mergeCell ref="CB95:CM95"/>
    <mergeCell ref="A96:AI96"/>
    <mergeCell ref="AJ96:AN96"/>
    <mergeCell ref="AO96:BI96"/>
    <mergeCell ref="BJ96:CA96"/>
    <mergeCell ref="A97:CM97"/>
    <mergeCell ref="A98:AL99"/>
    <mergeCell ref="AM98:AQ99"/>
    <mergeCell ref="AR98:CM98"/>
    <mergeCell ref="AR99:BJ99"/>
    <mergeCell ref="BK99:CC99"/>
    <mergeCell ref="CD99:CM99"/>
    <mergeCell ref="CB96:CM96"/>
    <mergeCell ref="A106:AL106"/>
    <mergeCell ref="AM106:AQ106"/>
    <mergeCell ref="AR106:BJ106"/>
    <mergeCell ref="BK106:CC106"/>
    <mergeCell ref="CD106:CM106"/>
    <mergeCell ref="A107:AL107"/>
    <mergeCell ref="AM107:AQ107"/>
    <mergeCell ref="AR107:BJ107"/>
    <mergeCell ref="BK107:CC107"/>
    <mergeCell ref="CD107:CM107"/>
    <mergeCell ref="A108:AL108"/>
    <mergeCell ref="AM108:AQ108"/>
    <mergeCell ref="AR108:BJ108"/>
    <mergeCell ref="BK108:CC108"/>
    <mergeCell ref="CD108:CM108"/>
    <mergeCell ref="A103:AL103"/>
    <mergeCell ref="AM103:AQ103"/>
    <mergeCell ref="AR103:BJ103"/>
    <mergeCell ref="BK103:CC103"/>
    <mergeCell ref="CD103:CM103"/>
    <mergeCell ref="A104:AL104"/>
    <mergeCell ref="AM104:AQ104"/>
    <mergeCell ref="AR104:BJ104"/>
    <mergeCell ref="BK104:CC104"/>
    <mergeCell ref="CD104:CM104"/>
    <mergeCell ref="A105:AL105"/>
    <mergeCell ref="AM105:AQ105"/>
    <mergeCell ref="AR105:BJ105"/>
    <mergeCell ref="BK105:CC105"/>
    <mergeCell ref="CD105:CM105"/>
    <mergeCell ref="A110:AC111"/>
    <mergeCell ref="AD110:AK111"/>
    <mergeCell ref="AL110:CM110"/>
    <mergeCell ref="AL111:BE111"/>
    <mergeCell ref="BF111:BZ111"/>
    <mergeCell ref="CA111:CM111"/>
    <mergeCell ref="A112:AC112"/>
    <mergeCell ref="AD112:AK112"/>
    <mergeCell ref="AL112:BE112"/>
    <mergeCell ref="BF112:BZ112"/>
    <mergeCell ref="CA112:CM112"/>
    <mergeCell ref="A113:AC113"/>
    <mergeCell ref="AD113:AK113"/>
    <mergeCell ref="AL113:BE113"/>
    <mergeCell ref="BF113:BZ113"/>
    <mergeCell ref="CA113:CM113"/>
    <mergeCell ref="A109:CM109"/>
    <mergeCell ref="A114:AC114"/>
    <mergeCell ref="AD114:AK114"/>
    <mergeCell ref="AL114:BE114"/>
    <mergeCell ref="BF114:BZ114"/>
    <mergeCell ref="CA114:CM114"/>
    <mergeCell ref="A115:AC115"/>
    <mergeCell ref="AD115:AK115"/>
    <mergeCell ref="AL115:BE115"/>
    <mergeCell ref="BF115:BZ115"/>
    <mergeCell ref="CA115:CM115"/>
    <mergeCell ref="A116:CM116"/>
    <mergeCell ref="A117:C119"/>
    <mergeCell ref="D117:O119"/>
    <mergeCell ref="P117:AB119"/>
    <mergeCell ref="AC117:BQ117"/>
    <mergeCell ref="BR117:CC119"/>
    <mergeCell ref="CD117:CM119"/>
    <mergeCell ref="AC118:AH119"/>
    <mergeCell ref="AI118:BQ118"/>
    <mergeCell ref="AI119:AP119"/>
    <mergeCell ref="AQ119:BD119"/>
    <mergeCell ref="BE119:BQ119"/>
    <mergeCell ref="A120:C120"/>
    <mergeCell ref="D120:O120"/>
    <mergeCell ref="P120:AB120"/>
    <mergeCell ref="AC120:AH120"/>
    <mergeCell ref="AI120:AP120"/>
    <mergeCell ref="AQ120:BD120"/>
    <mergeCell ref="BE120:BQ120"/>
    <mergeCell ref="BR120:CC120"/>
    <mergeCell ref="CD120:CM120"/>
    <mergeCell ref="A128:O128"/>
    <mergeCell ref="P128:AB128"/>
    <mergeCell ref="AC128:AH128"/>
    <mergeCell ref="AI128:AP128"/>
    <mergeCell ref="AQ128:BD128"/>
    <mergeCell ref="BE128:BQ128"/>
    <mergeCell ref="BR128:CC128"/>
    <mergeCell ref="CD128:CM128"/>
    <mergeCell ref="A121:C121"/>
    <mergeCell ref="D121:O121"/>
    <mergeCell ref="P121:AB121"/>
    <mergeCell ref="AC121:AH121"/>
    <mergeCell ref="AI121:AP121"/>
    <mergeCell ref="AQ121:BD121"/>
    <mergeCell ref="BE121:BQ121"/>
    <mergeCell ref="BR121:CC121"/>
    <mergeCell ref="CD121:CM121"/>
    <mergeCell ref="A122:C122"/>
    <mergeCell ref="D122:O122"/>
    <mergeCell ref="P122:AB122"/>
    <mergeCell ref="AC122:AH122"/>
    <mergeCell ref="AI122:AP122"/>
    <mergeCell ref="AQ122:BD122"/>
    <mergeCell ref="A134:R134"/>
    <mergeCell ref="S134:X134"/>
    <mergeCell ref="Y134:AW134"/>
    <mergeCell ref="AX134:BW134"/>
    <mergeCell ref="BX134:CM134"/>
    <mergeCell ref="A135:R135"/>
    <mergeCell ref="S135:X135"/>
    <mergeCell ref="Y135:AW135"/>
    <mergeCell ref="AX135:BW135"/>
    <mergeCell ref="BX135:CM135"/>
    <mergeCell ref="A136:R136"/>
    <mergeCell ref="S136:X136"/>
    <mergeCell ref="Y136:AW136"/>
    <mergeCell ref="AX136:BW136"/>
    <mergeCell ref="BX136:CM136"/>
    <mergeCell ref="A129:CM129"/>
    <mergeCell ref="A130:R131"/>
    <mergeCell ref="S130:X131"/>
    <mergeCell ref="Y130:CM130"/>
    <mergeCell ref="Y131:AW131"/>
    <mergeCell ref="AX131:BW131"/>
    <mergeCell ref="BX131:CM131"/>
    <mergeCell ref="A132:R132"/>
    <mergeCell ref="S132:X132"/>
    <mergeCell ref="Y132:AW132"/>
    <mergeCell ref="AX132:BW132"/>
    <mergeCell ref="BX132:CM132"/>
    <mergeCell ref="A133:R133"/>
    <mergeCell ref="S133:X133"/>
    <mergeCell ref="Y133:AW133"/>
    <mergeCell ref="AX133:BW133"/>
    <mergeCell ref="BX133:CM133"/>
    <mergeCell ref="A137:R137"/>
    <mergeCell ref="S137:X137"/>
    <mergeCell ref="Y137:AW137"/>
    <mergeCell ref="AX137:BW137"/>
    <mergeCell ref="BX137:CM137"/>
    <mergeCell ref="A138:R138"/>
    <mergeCell ref="S138:X138"/>
    <mergeCell ref="Y138:AW138"/>
    <mergeCell ref="AX138:BW138"/>
    <mergeCell ref="BX138:CM138"/>
    <mergeCell ref="A139:CM139"/>
    <mergeCell ref="A140:P141"/>
    <mergeCell ref="Q140:U141"/>
    <mergeCell ref="V140:BG140"/>
    <mergeCell ref="BH140:CM140"/>
    <mergeCell ref="V141:AH141"/>
    <mergeCell ref="AI141:AS141"/>
    <mergeCell ref="AT141:BG141"/>
    <mergeCell ref="BH141:BU141"/>
    <mergeCell ref="BV141:CG141"/>
    <mergeCell ref="CH141:CM141"/>
    <mergeCell ref="A144:P144"/>
    <mergeCell ref="Q144:U144"/>
    <mergeCell ref="V144:AH144"/>
    <mergeCell ref="AI144:AS144"/>
    <mergeCell ref="AT144:BG144"/>
    <mergeCell ref="BH144:BU144"/>
    <mergeCell ref="BV144:CG144"/>
    <mergeCell ref="CH144:CM144"/>
    <mergeCell ref="A145:P145"/>
    <mergeCell ref="Q145:U145"/>
    <mergeCell ref="V145:AH145"/>
    <mergeCell ref="AI145:AS145"/>
    <mergeCell ref="AT145:BG145"/>
    <mergeCell ref="BH145:BU145"/>
    <mergeCell ref="BV145:CG145"/>
    <mergeCell ref="CH145:CM145"/>
    <mergeCell ref="A142:P142"/>
    <mergeCell ref="Q142:U142"/>
    <mergeCell ref="V142:AH142"/>
    <mergeCell ref="AI142:AS142"/>
    <mergeCell ref="AT142:BG142"/>
    <mergeCell ref="BH142:BU142"/>
    <mergeCell ref="BV142:CG142"/>
    <mergeCell ref="CH142:CM142"/>
    <mergeCell ref="A143:P143"/>
    <mergeCell ref="Q143:U143"/>
    <mergeCell ref="V143:AH143"/>
    <mergeCell ref="AI143:AS143"/>
    <mergeCell ref="AT143:BG143"/>
    <mergeCell ref="BH143:BU143"/>
    <mergeCell ref="BV143:CG143"/>
    <mergeCell ref="CH143:CM143"/>
    <mergeCell ref="A148:P148"/>
    <mergeCell ref="Q148:U148"/>
    <mergeCell ref="V148:AH148"/>
    <mergeCell ref="AI148:AS148"/>
    <mergeCell ref="AT148:BG148"/>
    <mergeCell ref="BH148:BU148"/>
    <mergeCell ref="BV148:CG148"/>
    <mergeCell ref="CH148:CM148"/>
    <mergeCell ref="A149:P149"/>
    <mergeCell ref="Q149:U149"/>
    <mergeCell ref="V149:AH149"/>
    <mergeCell ref="AI149:AS149"/>
    <mergeCell ref="AT149:BG149"/>
    <mergeCell ref="BH149:BU149"/>
    <mergeCell ref="BV149:CG149"/>
    <mergeCell ref="CH149:CM149"/>
    <mergeCell ref="A146:P146"/>
    <mergeCell ref="Q146:U146"/>
    <mergeCell ref="V146:AH146"/>
    <mergeCell ref="AI146:AS146"/>
    <mergeCell ref="AT146:BG146"/>
    <mergeCell ref="BH146:BU146"/>
    <mergeCell ref="BV146:CG146"/>
    <mergeCell ref="CH146:CM146"/>
    <mergeCell ref="A147:P147"/>
    <mergeCell ref="Q147:U147"/>
    <mergeCell ref="V147:AH147"/>
    <mergeCell ref="AI147:AS147"/>
    <mergeCell ref="AT147:BG147"/>
    <mergeCell ref="BH147:BU147"/>
    <mergeCell ref="BV147:CG147"/>
    <mergeCell ref="CH147:CM147"/>
    <mergeCell ref="A152:P152"/>
    <mergeCell ref="Q152:U152"/>
    <mergeCell ref="V152:AH152"/>
    <mergeCell ref="AI152:AS152"/>
    <mergeCell ref="AT152:BG152"/>
    <mergeCell ref="BH152:BU152"/>
    <mergeCell ref="BV152:CG152"/>
    <mergeCell ref="CH152:CM152"/>
    <mergeCell ref="A153:CM153"/>
    <mergeCell ref="A155:CM155"/>
    <mergeCell ref="A156:F156"/>
    <mergeCell ref="G156:P156"/>
    <mergeCell ref="Q156:AE156"/>
    <mergeCell ref="AF156:AN156"/>
    <mergeCell ref="AO156:AY156"/>
    <mergeCell ref="AZ156:CM156"/>
    <mergeCell ref="A150:P150"/>
    <mergeCell ref="Q150:U150"/>
    <mergeCell ref="V150:AH150"/>
    <mergeCell ref="AI150:AS150"/>
    <mergeCell ref="AT150:BG150"/>
    <mergeCell ref="BH150:BU150"/>
    <mergeCell ref="BV150:CG150"/>
    <mergeCell ref="CH150:CM150"/>
    <mergeCell ref="A151:P151"/>
    <mergeCell ref="Q151:U151"/>
    <mergeCell ref="V151:AH151"/>
    <mergeCell ref="AI151:AS151"/>
    <mergeCell ref="AT151:BG151"/>
    <mergeCell ref="BH151:BU151"/>
    <mergeCell ref="BV151:CG151"/>
    <mergeCell ref="CH151:CM151"/>
    <mergeCell ref="A168:C168"/>
    <mergeCell ref="D168:W168"/>
    <mergeCell ref="A157:F157"/>
    <mergeCell ref="G157:P157"/>
    <mergeCell ref="Q157:AE157"/>
    <mergeCell ref="AF157:AN157"/>
    <mergeCell ref="AO157:AY157"/>
    <mergeCell ref="AZ157:CM157"/>
    <mergeCell ref="A158:F158"/>
    <mergeCell ref="G158:P158"/>
    <mergeCell ref="Q158:AE158"/>
    <mergeCell ref="AF158:AN158"/>
    <mergeCell ref="AO158:AY158"/>
    <mergeCell ref="AZ158:CM158"/>
    <mergeCell ref="A159:CM159"/>
    <mergeCell ref="A160:F160"/>
    <mergeCell ref="G160:AB160"/>
    <mergeCell ref="AC160:AN160"/>
    <mergeCell ref="AO160:AY160"/>
    <mergeCell ref="AZ160:BJ160"/>
    <mergeCell ref="BK160:CM160"/>
    <mergeCell ref="G161:AB161"/>
    <mergeCell ref="AC161:AN161"/>
    <mergeCell ref="AO161:AY161"/>
    <mergeCell ref="AZ161:BJ161"/>
    <mergeCell ref="BK161:CM161"/>
    <mergeCell ref="A162:F162"/>
    <mergeCell ref="G162:AB162"/>
    <mergeCell ref="AC162:AN162"/>
    <mergeCell ref="AO162:AY162"/>
    <mergeCell ref="AZ162:BJ162"/>
    <mergeCell ref="BK162:CM162"/>
    <mergeCell ref="A163:CM163"/>
    <mergeCell ref="H164:AB164"/>
    <mergeCell ref="AC164:AR164"/>
    <mergeCell ref="AS164:BJ164"/>
    <mergeCell ref="BK164:CM164"/>
    <mergeCell ref="A164:G164"/>
    <mergeCell ref="A178:C178"/>
    <mergeCell ref="D178:AB178"/>
    <mergeCell ref="AC178:AQ178"/>
    <mergeCell ref="AR178:BR178"/>
    <mergeCell ref="BS178:CM178"/>
    <mergeCell ref="A179:C179"/>
    <mergeCell ref="D179:AB179"/>
    <mergeCell ref="AC179:AQ179"/>
    <mergeCell ref="AR179:BR179"/>
    <mergeCell ref="BS179:CM179"/>
    <mergeCell ref="A169:C169"/>
    <mergeCell ref="D169:W169"/>
    <mergeCell ref="X169:AR169"/>
    <mergeCell ref="AS169:BT169"/>
    <mergeCell ref="BU169:CM169"/>
    <mergeCell ref="A171:C171"/>
    <mergeCell ref="D171:W171"/>
    <mergeCell ref="X171:AR171"/>
    <mergeCell ref="AS171:BT171"/>
    <mergeCell ref="BU171:CM171"/>
    <mergeCell ref="A172:CM172"/>
    <mergeCell ref="A173:C173"/>
    <mergeCell ref="D173:AB173"/>
    <mergeCell ref="AC173:AQ173"/>
    <mergeCell ref="AR173:BR173"/>
    <mergeCell ref="BS173:CM173"/>
    <mergeCell ref="A175:C175"/>
    <mergeCell ref="D175:AB175"/>
    <mergeCell ref="AC175:AQ175"/>
    <mergeCell ref="AR175:BR175"/>
    <mergeCell ref="BS175:CM175"/>
    <mergeCell ref="A176:C176"/>
    <mergeCell ref="A185:CM185"/>
    <mergeCell ref="A186:C186"/>
    <mergeCell ref="D186:AA186"/>
    <mergeCell ref="AB186:AR186"/>
    <mergeCell ref="AS186:BR186"/>
    <mergeCell ref="BS186:CM186"/>
    <mergeCell ref="A187:C187"/>
    <mergeCell ref="D187:AA187"/>
    <mergeCell ref="AB187:AR187"/>
    <mergeCell ref="AS187:BR187"/>
    <mergeCell ref="BS187:CM187"/>
    <mergeCell ref="D184:AB184"/>
    <mergeCell ref="AC184:AQ184"/>
    <mergeCell ref="AR184:BR184"/>
    <mergeCell ref="BS184:CM184"/>
    <mergeCell ref="A184:C184"/>
    <mergeCell ref="A180:CM180"/>
    <mergeCell ref="A181:C181"/>
    <mergeCell ref="D181:AB181"/>
    <mergeCell ref="AC181:AQ181"/>
    <mergeCell ref="AR181:BR181"/>
    <mergeCell ref="BS181:CM181"/>
    <mergeCell ref="A182:C182"/>
    <mergeCell ref="D182:AB182"/>
    <mergeCell ref="AC182:AQ182"/>
    <mergeCell ref="AR182:BR182"/>
    <mergeCell ref="BS182:CM182"/>
    <mergeCell ref="A183:C183"/>
    <mergeCell ref="D183:AB183"/>
    <mergeCell ref="AC183:AQ183"/>
    <mergeCell ref="AR183:BR183"/>
    <mergeCell ref="BS183:CM183"/>
    <mergeCell ref="A194:AL194"/>
    <mergeCell ref="AM194:AS194"/>
    <mergeCell ref="AT194:BK194"/>
    <mergeCell ref="BL194:CB194"/>
    <mergeCell ref="CC194:CM194"/>
    <mergeCell ref="A195:AL195"/>
    <mergeCell ref="AM195:AS195"/>
    <mergeCell ref="AT195:BK195"/>
    <mergeCell ref="BL195:CB195"/>
    <mergeCell ref="CC195:CM195"/>
    <mergeCell ref="A196:AL196"/>
    <mergeCell ref="AM196:AS196"/>
    <mergeCell ref="AT196:BK196"/>
    <mergeCell ref="BL196:CB196"/>
    <mergeCell ref="CC196:CM196"/>
    <mergeCell ref="A188:C188"/>
    <mergeCell ref="D188:AA188"/>
    <mergeCell ref="AB188:AR188"/>
    <mergeCell ref="AS188:BR188"/>
    <mergeCell ref="BS188:CM188"/>
    <mergeCell ref="A190:C190"/>
    <mergeCell ref="D190:AA190"/>
    <mergeCell ref="AB190:AR190"/>
    <mergeCell ref="AS190:BR190"/>
    <mergeCell ref="BS190:CM190"/>
    <mergeCell ref="A191:CM191"/>
    <mergeCell ref="A192:AL193"/>
    <mergeCell ref="AM192:AS193"/>
    <mergeCell ref="AT192:CM192"/>
    <mergeCell ref="AT193:BK193"/>
    <mergeCell ref="BL193:CB193"/>
    <mergeCell ref="CC193:CM193"/>
    <mergeCell ref="A201:AL201"/>
    <mergeCell ref="AM201:AS201"/>
    <mergeCell ref="AT201:BK201"/>
    <mergeCell ref="BL201:CB201"/>
    <mergeCell ref="CC201:CM201"/>
    <mergeCell ref="A202:AL202"/>
    <mergeCell ref="AM202:AS202"/>
    <mergeCell ref="AT202:BK202"/>
    <mergeCell ref="BL202:CB202"/>
    <mergeCell ref="CC202:CM202"/>
    <mergeCell ref="A205:AL205"/>
    <mergeCell ref="AM205:AS205"/>
    <mergeCell ref="AT205:BK205"/>
    <mergeCell ref="BL205:CB205"/>
    <mergeCell ref="CC205:CM205"/>
    <mergeCell ref="A197:AL197"/>
    <mergeCell ref="AM197:AS198"/>
    <mergeCell ref="AT197:BK198"/>
    <mergeCell ref="BL197:CB198"/>
    <mergeCell ref="CC197:CM198"/>
    <mergeCell ref="A198:AL198"/>
    <mergeCell ref="A199:AL199"/>
    <mergeCell ref="AM199:AS199"/>
    <mergeCell ref="AT199:BK199"/>
    <mergeCell ref="BL199:CB199"/>
    <mergeCell ref="CC199:CM199"/>
    <mergeCell ref="A200:AL200"/>
    <mergeCell ref="AM200:AS200"/>
    <mergeCell ref="AT200:BK200"/>
    <mergeCell ref="BL200:CB200"/>
    <mergeCell ref="CC200:CM200"/>
    <mergeCell ref="A212:AL212"/>
    <mergeCell ref="AM212:AS212"/>
    <mergeCell ref="AT212:BK212"/>
    <mergeCell ref="BL212:CB212"/>
    <mergeCell ref="CC212:CM212"/>
    <mergeCell ref="A213:AL213"/>
    <mergeCell ref="AM213:AS213"/>
    <mergeCell ref="AT213:BK213"/>
    <mergeCell ref="BL213:CB213"/>
    <mergeCell ref="CC213:CM213"/>
    <mergeCell ref="A214:AL214"/>
    <mergeCell ref="AM214:AS214"/>
    <mergeCell ref="AT214:BK214"/>
    <mergeCell ref="BL214:CB214"/>
    <mergeCell ref="CC214:CM214"/>
    <mergeCell ref="A206:AL206"/>
    <mergeCell ref="AM206:AS206"/>
    <mergeCell ref="AT206:BK206"/>
    <mergeCell ref="BL206:CB206"/>
    <mergeCell ref="CC206:CM206"/>
    <mergeCell ref="A207:AL207"/>
    <mergeCell ref="AM207:AS207"/>
    <mergeCell ref="AT207:BK207"/>
    <mergeCell ref="BL207:CB207"/>
    <mergeCell ref="CC207:CM207"/>
    <mergeCell ref="A208:AL208"/>
    <mergeCell ref="AM208:AS208"/>
    <mergeCell ref="AT208:BK208"/>
    <mergeCell ref="BL208:CB208"/>
    <mergeCell ref="CC208:CM208"/>
    <mergeCell ref="A215:CM215"/>
    <mergeCell ref="A216:E217"/>
    <mergeCell ref="F216:I217"/>
    <mergeCell ref="J216:AC216"/>
    <mergeCell ref="AD216:AZ216"/>
    <mergeCell ref="BA216:BW216"/>
    <mergeCell ref="BX216:CM216"/>
    <mergeCell ref="J217:O217"/>
    <mergeCell ref="P217:V217"/>
    <mergeCell ref="W217:AC217"/>
    <mergeCell ref="AD217:AK217"/>
    <mergeCell ref="AL217:AQ217"/>
    <mergeCell ref="AR217:AZ217"/>
    <mergeCell ref="BA217:BG217"/>
    <mergeCell ref="BH217:BO217"/>
    <mergeCell ref="BP217:BW217"/>
    <mergeCell ref="BX217:CD217"/>
    <mergeCell ref="CE217:CK217"/>
    <mergeCell ref="CL217:CM217"/>
    <mergeCell ref="A209:AL209"/>
    <mergeCell ref="AM209:AS209"/>
    <mergeCell ref="AT209:BK209"/>
    <mergeCell ref="BL209:CB209"/>
    <mergeCell ref="CC209:CM209"/>
    <mergeCell ref="A211:AL211"/>
    <mergeCell ref="A218:E218"/>
    <mergeCell ref="F218:I218"/>
    <mergeCell ref="J218:O218"/>
    <mergeCell ref="P218:V218"/>
    <mergeCell ref="W218:AC218"/>
    <mergeCell ref="AD218:AK218"/>
    <mergeCell ref="AL218:AQ218"/>
    <mergeCell ref="AR218:AZ218"/>
    <mergeCell ref="BA218:BG218"/>
    <mergeCell ref="BH218:BO218"/>
    <mergeCell ref="BP218:BW218"/>
    <mergeCell ref="BX218:CD218"/>
    <mergeCell ref="CE218:CK218"/>
    <mergeCell ref="CL218:CM218"/>
    <mergeCell ref="A220:E220"/>
    <mergeCell ref="F220:I220"/>
    <mergeCell ref="J220:O220"/>
    <mergeCell ref="P220:V220"/>
    <mergeCell ref="W220:AC220"/>
    <mergeCell ref="AD220:AK220"/>
    <mergeCell ref="AL220:AQ220"/>
    <mergeCell ref="AR220:AZ220"/>
    <mergeCell ref="BA220:BG220"/>
    <mergeCell ref="BH220:BO220"/>
    <mergeCell ref="BP220:BW220"/>
    <mergeCell ref="BX220:CD220"/>
    <mergeCell ref="CE220:CK220"/>
    <mergeCell ref="CL220:CM220"/>
    <mergeCell ref="BA219:BG219"/>
    <mergeCell ref="BH219:BO219"/>
    <mergeCell ref="BP219:BW219"/>
    <mergeCell ref="BX219:CD219"/>
    <mergeCell ref="A225:CM225"/>
    <mergeCell ref="A226:H227"/>
    <mergeCell ref="I226:K227"/>
    <mergeCell ref="L226:AL226"/>
    <mergeCell ref="AM226:BP226"/>
    <mergeCell ref="BQ226:CM226"/>
    <mergeCell ref="L227:T227"/>
    <mergeCell ref="U227:AC227"/>
    <mergeCell ref="AD227:AL227"/>
    <mergeCell ref="AM227:AV227"/>
    <mergeCell ref="AW227:BF227"/>
    <mergeCell ref="BG227:BP227"/>
    <mergeCell ref="BQ227:BZ227"/>
    <mergeCell ref="CA227:CI227"/>
    <mergeCell ref="CJ227:CM227"/>
    <mergeCell ref="A228:H228"/>
    <mergeCell ref="I228:K228"/>
    <mergeCell ref="L228:T228"/>
    <mergeCell ref="U228:AC228"/>
    <mergeCell ref="AD228:AL228"/>
    <mergeCell ref="AM228:AV228"/>
    <mergeCell ref="AW228:BF228"/>
    <mergeCell ref="BG228:BP228"/>
    <mergeCell ref="BQ228:BZ228"/>
    <mergeCell ref="CA228:CI228"/>
    <mergeCell ref="CJ228:CM228"/>
    <mergeCell ref="U229:AC229"/>
    <mergeCell ref="AD229:AL229"/>
    <mergeCell ref="AM229:AV229"/>
    <mergeCell ref="AW229:BF229"/>
    <mergeCell ref="BG229:BP229"/>
    <mergeCell ref="BQ229:BZ229"/>
    <mergeCell ref="CA229:CI229"/>
    <mergeCell ref="CJ229:CM229"/>
    <mergeCell ref="A230:H230"/>
    <mergeCell ref="I230:K230"/>
    <mergeCell ref="L230:T230"/>
    <mergeCell ref="U230:AC230"/>
    <mergeCell ref="AD230:AL230"/>
    <mergeCell ref="AM230:AV230"/>
    <mergeCell ref="AW230:BF230"/>
    <mergeCell ref="BG230:BP230"/>
    <mergeCell ref="BQ230:BZ230"/>
    <mergeCell ref="CA230:CI230"/>
    <mergeCell ref="CJ230:CM230"/>
    <mergeCell ref="A235:E235"/>
    <mergeCell ref="F235:I235"/>
    <mergeCell ref="J235:N235"/>
    <mergeCell ref="O235:T235"/>
    <mergeCell ref="U235:AB235"/>
    <mergeCell ref="AC235:AH235"/>
    <mergeCell ref="AI235:AM235"/>
    <mergeCell ref="AN235:AU235"/>
    <mergeCell ref="AV235:BC235"/>
    <mergeCell ref="BD235:BK235"/>
    <mergeCell ref="BL235:BT235"/>
    <mergeCell ref="BU235:CB235"/>
    <mergeCell ref="CC235:CJ235"/>
    <mergeCell ref="CK235:CM235"/>
    <mergeCell ref="A231:CM231"/>
    <mergeCell ref="A232:E233"/>
    <mergeCell ref="F232:I233"/>
    <mergeCell ref="J232:AB232"/>
    <mergeCell ref="AC232:AU232"/>
    <mergeCell ref="AV232:BT232"/>
    <mergeCell ref="BU232:CM232"/>
    <mergeCell ref="J233:N233"/>
    <mergeCell ref="O233:T233"/>
    <mergeCell ref="U233:AB233"/>
    <mergeCell ref="AC233:AH233"/>
    <mergeCell ref="AI233:AM233"/>
    <mergeCell ref="AN233:AU233"/>
    <mergeCell ref="AV233:BC233"/>
    <mergeCell ref="BD233:BK233"/>
    <mergeCell ref="BL233:BT233"/>
    <mergeCell ref="BU233:CB233"/>
    <mergeCell ref="CC233:CJ233"/>
    <mergeCell ref="BD241:BK241"/>
    <mergeCell ref="BL241:BT241"/>
    <mergeCell ref="BU241:CB241"/>
    <mergeCell ref="CC241:CJ241"/>
    <mergeCell ref="CK241:CM241"/>
    <mergeCell ref="A242:E242"/>
    <mergeCell ref="F242:I242"/>
    <mergeCell ref="J242:N242"/>
    <mergeCell ref="O242:T242"/>
    <mergeCell ref="U242:AB242"/>
    <mergeCell ref="AC242:AH242"/>
    <mergeCell ref="AI242:AM242"/>
    <mergeCell ref="AN242:AU242"/>
    <mergeCell ref="AV242:BC242"/>
    <mergeCell ref="BD242:BK242"/>
    <mergeCell ref="BL242:BT242"/>
    <mergeCell ref="BU242:CB242"/>
    <mergeCell ref="CC242:CJ242"/>
    <mergeCell ref="CK242:CM242"/>
    <mergeCell ref="AV241:BC241"/>
    <mergeCell ref="AC241:AH241"/>
    <mergeCell ref="AI241:AM241"/>
    <mergeCell ref="AN241:AU241"/>
    <mergeCell ref="A243:CM243"/>
    <mergeCell ref="A244:S245"/>
    <mergeCell ref="T244:Y245"/>
    <mergeCell ref="Z244:AO244"/>
    <mergeCell ref="AP244:BH244"/>
    <mergeCell ref="BI244:BZ244"/>
    <mergeCell ref="CA244:CM244"/>
    <mergeCell ref="Z245:AE245"/>
    <mergeCell ref="AF245:AJ245"/>
    <mergeCell ref="AK245:AO245"/>
    <mergeCell ref="AP245:AV245"/>
    <mergeCell ref="AW245:BB245"/>
    <mergeCell ref="BC245:BH245"/>
    <mergeCell ref="BI245:BN245"/>
    <mergeCell ref="BO245:BT245"/>
    <mergeCell ref="BU245:BZ245"/>
    <mergeCell ref="CA245:CF245"/>
    <mergeCell ref="CG245:CL245"/>
    <mergeCell ref="AW246:BB246"/>
    <mergeCell ref="BC246:BH246"/>
    <mergeCell ref="BI246:BN246"/>
    <mergeCell ref="BO246:BT246"/>
    <mergeCell ref="BU246:BZ246"/>
    <mergeCell ref="CA246:CF246"/>
    <mergeCell ref="CG246:CL246"/>
    <mergeCell ref="A247:S247"/>
    <mergeCell ref="T247:Y247"/>
    <mergeCell ref="Z247:AE247"/>
    <mergeCell ref="AF247:AJ247"/>
    <mergeCell ref="AK247:AO247"/>
    <mergeCell ref="AP247:AV247"/>
    <mergeCell ref="AW247:BB247"/>
    <mergeCell ref="BC247:BH247"/>
    <mergeCell ref="BI247:BN247"/>
    <mergeCell ref="BO247:BT247"/>
    <mergeCell ref="BU247:BZ247"/>
    <mergeCell ref="CA247:CF247"/>
    <mergeCell ref="CG247:CL247"/>
    <mergeCell ref="Z246:AE246"/>
    <mergeCell ref="AF246:AJ246"/>
    <mergeCell ref="A246:S246"/>
    <mergeCell ref="T246:Y246"/>
    <mergeCell ref="BQ282:BZ282"/>
    <mergeCell ref="CA282:CI282"/>
    <mergeCell ref="CJ282:CM282"/>
    <mergeCell ref="A283:I283"/>
    <mergeCell ref="J283:L283"/>
    <mergeCell ref="M283:U283"/>
    <mergeCell ref="V283:AD283"/>
    <mergeCell ref="AE283:AL283"/>
    <mergeCell ref="AM283:AW283"/>
    <mergeCell ref="AX283:BF283"/>
    <mergeCell ref="BG283:BP283"/>
    <mergeCell ref="BQ283:BZ283"/>
    <mergeCell ref="CA283:CI283"/>
    <mergeCell ref="CJ283:CM283"/>
    <mergeCell ref="A284:I284"/>
    <mergeCell ref="J284:L284"/>
    <mergeCell ref="M284:U284"/>
    <mergeCell ref="V284:AD284"/>
    <mergeCell ref="AE284:AL284"/>
    <mergeCell ref="AM284:AW284"/>
    <mergeCell ref="AX284:BF284"/>
    <mergeCell ref="BG284:BP284"/>
    <mergeCell ref="BQ284:BZ284"/>
    <mergeCell ref="CA284:CI284"/>
    <mergeCell ref="CJ284:CM284"/>
    <mergeCell ref="V282:AD282"/>
    <mergeCell ref="AE282:AL282"/>
    <mergeCell ref="AM282:AW282"/>
    <mergeCell ref="AX282:BF282"/>
    <mergeCell ref="BG282:BP282"/>
    <mergeCell ref="AX288:BF288"/>
    <mergeCell ref="BG288:BP288"/>
    <mergeCell ref="BQ288:BZ288"/>
    <mergeCell ref="CA288:CI288"/>
    <mergeCell ref="CJ288:CM288"/>
    <mergeCell ref="A285:I285"/>
    <mergeCell ref="J285:L285"/>
    <mergeCell ref="M285:U285"/>
    <mergeCell ref="V285:AD285"/>
    <mergeCell ref="AE285:AL285"/>
    <mergeCell ref="AM285:AW285"/>
    <mergeCell ref="AX285:BF285"/>
    <mergeCell ref="BG285:BP285"/>
    <mergeCell ref="BQ285:BZ285"/>
    <mergeCell ref="CA285:CI285"/>
    <mergeCell ref="CJ285:CM285"/>
    <mergeCell ref="A286:I286"/>
    <mergeCell ref="J286:L286"/>
    <mergeCell ref="M286:U286"/>
    <mergeCell ref="V286:AD286"/>
    <mergeCell ref="AE286:AL286"/>
    <mergeCell ref="AM286:AW286"/>
    <mergeCell ref="AX286:BF286"/>
    <mergeCell ref="BG286:BP286"/>
    <mergeCell ref="BQ286:BZ286"/>
    <mergeCell ref="CA286:CI286"/>
    <mergeCell ref="CJ286:CM286"/>
    <mergeCell ref="A289:CM289"/>
    <mergeCell ref="A290:I291"/>
    <mergeCell ref="J290:L291"/>
    <mergeCell ref="M290:AL290"/>
    <mergeCell ref="AM290:BP290"/>
    <mergeCell ref="BQ290:CM290"/>
    <mergeCell ref="M291:U291"/>
    <mergeCell ref="V291:AC291"/>
    <mergeCell ref="AD291:AL291"/>
    <mergeCell ref="AM291:AW291"/>
    <mergeCell ref="AX291:BF291"/>
    <mergeCell ref="BG291:BP291"/>
    <mergeCell ref="BQ291:BZ291"/>
    <mergeCell ref="CA291:CI291"/>
    <mergeCell ref="CJ291:CM291"/>
    <mergeCell ref="A287:I287"/>
    <mergeCell ref="J287:L287"/>
    <mergeCell ref="M287:U287"/>
    <mergeCell ref="V287:AD287"/>
    <mergeCell ref="AE287:AL287"/>
    <mergeCell ref="AM287:AW287"/>
    <mergeCell ref="AX287:BF287"/>
    <mergeCell ref="BG287:BP287"/>
    <mergeCell ref="BQ287:BZ287"/>
    <mergeCell ref="CA287:CI287"/>
    <mergeCell ref="CJ287:CM287"/>
    <mergeCell ref="A288:I288"/>
    <mergeCell ref="J288:L288"/>
    <mergeCell ref="M288:U288"/>
    <mergeCell ref="V288:AD288"/>
    <mergeCell ref="AE288:AL288"/>
    <mergeCell ref="AM288:AW288"/>
    <mergeCell ref="A292:I292"/>
    <mergeCell ref="J292:L292"/>
    <mergeCell ref="M292:U292"/>
    <mergeCell ref="V292:AC292"/>
    <mergeCell ref="AD292:AL292"/>
    <mergeCell ref="AM292:AW292"/>
    <mergeCell ref="AX292:BF292"/>
    <mergeCell ref="BG292:BP292"/>
    <mergeCell ref="BQ292:BZ292"/>
    <mergeCell ref="CA292:CI292"/>
    <mergeCell ref="CJ292:CM292"/>
    <mergeCell ref="A293:I293"/>
    <mergeCell ref="J293:L293"/>
    <mergeCell ref="M293:U293"/>
    <mergeCell ref="V293:AC293"/>
    <mergeCell ref="AD293:AL293"/>
    <mergeCell ref="AM293:AW293"/>
    <mergeCell ref="AX293:BF293"/>
    <mergeCell ref="BG293:BP293"/>
    <mergeCell ref="BQ293:BZ293"/>
    <mergeCell ref="CA293:CI293"/>
    <mergeCell ref="CJ293:CM293"/>
    <mergeCell ref="BB298:BF298"/>
    <mergeCell ref="BG298:BM298"/>
    <mergeCell ref="BN298:BS298"/>
    <mergeCell ref="BT298:BZ298"/>
    <mergeCell ref="CA298:CF298"/>
    <mergeCell ref="CG298:CL298"/>
    <mergeCell ref="A294:I294"/>
    <mergeCell ref="J294:L294"/>
    <mergeCell ref="M294:U294"/>
    <mergeCell ref="V294:AC294"/>
    <mergeCell ref="AD294:AL294"/>
    <mergeCell ref="AM294:AW294"/>
    <mergeCell ref="AX294:BF294"/>
    <mergeCell ref="BG294:BP294"/>
    <mergeCell ref="BQ294:BZ294"/>
    <mergeCell ref="CA294:CI294"/>
    <mergeCell ref="CJ294:CM294"/>
    <mergeCell ref="A295:CM295"/>
    <mergeCell ref="A296:Q296"/>
    <mergeCell ref="R296:X296"/>
    <mergeCell ref="Y296:AN296"/>
    <mergeCell ref="AO296:BF296"/>
    <mergeCell ref="BG296:BZ296"/>
    <mergeCell ref="CA296:CM296"/>
    <mergeCell ref="AJ298:AN298"/>
    <mergeCell ref="CG297:CL297"/>
    <mergeCell ref="BG330:BM330"/>
    <mergeCell ref="BN330:BS330"/>
    <mergeCell ref="BT330:BZ330"/>
    <mergeCell ref="CA330:CF330"/>
    <mergeCell ref="CG330:CL330"/>
    <mergeCell ref="A325:Q325"/>
    <mergeCell ref="R325:X325"/>
    <mergeCell ref="Y325:AC325"/>
    <mergeCell ref="AD325:AI325"/>
    <mergeCell ref="A328:Q328"/>
    <mergeCell ref="R328:X328"/>
    <mergeCell ref="BT328:BZ328"/>
    <mergeCell ref="CA328:CF328"/>
    <mergeCell ref="CG328:CL328"/>
    <mergeCell ref="CG329:CL329"/>
    <mergeCell ref="CG326:CL326"/>
    <mergeCell ref="AJ327:AN327"/>
    <mergeCell ref="AO327:AU327"/>
    <mergeCell ref="AV327:BA327"/>
    <mergeCell ref="BB327:BF327"/>
    <mergeCell ref="BG327:BM327"/>
    <mergeCell ref="BN327:BS327"/>
    <mergeCell ref="Y328:AC328"/>
    <mergeCell ref="AD328:AI328"/>
    <mergeCell ref="A329:Q329"/>
    <mergeCell ref="R329:X329"/>
    <mergeCell ref="Y329:AC329"/>
    <mergeCell ref="AD329:AI329"/>
    <mergeCell ref="AJ329:AN329"/>
    <mergeCell ref="AO329:AU329"/>
    <mergeCell ref="AV329:BA329"/>
    <mergeCell ref="BB329:BF329"/>
    <mergeCell ref="AM333:BP333"/>
    <mergeCell ref="BQ333:CM333"/>
    <mergeCell ref="A334:I334"/>
    <mergeCell ref="J334:L334"/>
    <mergeCell ref="M334:U334"/>
    <mergeCell ref="V334:AD334"/>
    <mergeCell ref="AE334:AL334"/>
    <mergeCell ref="AM334:AW334"/>
    <mergeCell ref="AX334:BF334"/>
    <mergeCell ref="BG334:BP334"/>
    <mergeCell ref="BQ334:BZ334"/>
    <mergeCell ref="CA334:CI334"/>
    <mergeCell ref="CJ334:CM334"/>
    <mergeCell ref="CA325:CF325"/>
    <mergeCell ref="CG325:CL325"/>
    <mergeCell ref="A326:Q326"/>
    <mergeCell ref="R326:X326"/>
    <mergeCell ref="Y326:AC326"/>
    <mergeCell ref="AD326:AI326"/>
    <mergeCell ref="AJ326:AN326"/>
    <mergeCell ref="AO326:AU326"/>
    <mergeCell ref="AV326:BA326"/>
    <mergeCell ref="BB326:BF326"/>
    <mergeCell ref="BG326:BM326"/>
    <mergeCell ref="BN326:BS326"/>
    <mergeCell ref="BT326:BZ326"/>
    <mergeCell ref="AJ328:AN328"/>
    <mergeCell ref="AO328:AU328"/>
    <mergeCell ref="AV328:BA328"/>
    <mergeCell ref="BB328:BF328"/>
    <mergeCell ref="BG328:BM328"/>
    <mergeCell ref="BN328:BS328"/>
    <mergeCell ref="A335:I335"/>
    <mergeCell ref="J335:L335"/>
    <mergeCell ref="M335:U335"/>
    <mergeCell ref="V335:AD335"/>
    <mergeCell ref="AE335:AL335"/>
    <mergeCell ref="AM335:AW335"/>
    <mergeCell ref="AX335:BF335"/>
    <mergeCell ref="BG335:BP335"/>
    <mergeCell ref="BQ335:BZ335"/>
    <mergeCell ref="CA335:CI335"/>
    <mergeCell ref="CJ335:CM335"/>
    <mergeCell ref="A336:I336"/>
    <mergeCell ref="J336:L336"/>
    <mergeCell ref="M336:U336"/>
    <mergeCell ref="V336:AD336"/>
    <mergeCell ref="AE336:AL336"/>
    <mergeCell ref="AM336:AW336"/>
    <mergeCell ref="AX336:BF336"/>
    <mergeCell ref="BG336:BP336"/>
    <mergeCell ref="BQ336:BZ336"/>
    <mergeCell ref="CA336:CI336"/>
    <mergeCell ref="CJ336:CM336"/>
    <mergeCell ref="CJ341:CM341"/>
    <mergeCell ref="A337:I337"/>
    <mergeCell ref="J337:L337"/>
    <mergeCell ref="M337:U337"/>
    <mergeCell ref="V337:AD337"/>
    <mergeCell ref="AE337:AL337"/>
    <mergeCell ref="AM337:AW337"/>
    <mergeCell ref="AX337:BF337"/>
    <mergeCell ref="BG337:BP337"/>
    <mergeCell ref="BQ337:BZ337"/>
    <mergeCell ref="CA337:CI337"/>
    <mergeCell ref="CJ337:CM337"/>
    <mergeCell ref="A338:I338"/>
    <mergeCell ref="J338:L338"/>
    <mergeCell ref="M338:U338"/>
    <mergeCell ref="V338:AD338"/>
    <mergeCell ref="AE338:AL338"/>
    <mergeCell ref="AM338:AW338"/>
    <mergeCell ref="AX338:BF338"/>
    <mergeCell ref="BG338:BP338"/>
    <mergeCell ref="BQ338:BZ338"/>
    <mergeCell ref="CA338:CI338"/>
    <mergeCell ref="CJ338:CM338"/>
    <mergeCell ref="A339:I339"/>
    <mergeCell ref="J339:L339"/>
    <mergeCell ref="M339:U339"/>
    <mergeCell ref="V339:AD339"/>
    <mergeCell ref="AE339:AL339"/>
    <mergeCell ref="AM339:AW339"/>
    <mergeCell ref="AX339:BF339"/>
    <mergeCell ref="BG339:BP339"/>
    <mergeCell ref="BQ339:BZ339"/>
    <mergeCell ref="AM343:BP343"/>
    <mergeCell ref="BQ343:CM343"/>
    <mergeCell ref="M344:U344"/>
    <mergeCell ref="V344:AD344"/>
    <mergeCell ref="AE344:AL344"/>
    <mergeCell ref="AM344:AW344"/>
    <mergeCell ref="AX344:BF344"/>
    <mergeCell ref="BG344:BP344"/>
    <mergeCell ref="BQ344:BZ344"/>
    <mergeCell ref="CA344:CI344"/>
    <mergeCell ref="CJ344:CM344"/>
    <mergeCell ref="A340:I340"/>
    <mergeCell ref="J340:L340"/>
    <mergeCell ref="M340:U340"/>
    <mergeCell ref="V340:AD340"/>
    <mergeCell ref="AE340:AL340"/>
    <mergeCell ref="AM340:AW340"/>
    <mergeCell ref="AX340:BF340"/>
    <mergeCell ref="BG340:BP340"/>
    <mergeCell ref="BQ340:BZ340"/>
    <mergeCell ref="CA340:CI340"/>
    <mergeCell ref="CJ340:CM340"/>
    <mergeCell ref="A341:I341"/>
    <mergeCell ref="J341:L341"/>
    <mergeCell ref="M341:U341"/>
    <mergeCell ref="V341:AD341"/>
    <mergeCell ref="AE341:AL341"/>
    <mergeCell ref="AM341:AW341"/>
    <mergeCell ref="AX341:BF341"/>
    <mergeCell ref="BG341:BP341"/>
    <mergeCell ref="BQ341:BZ341"/>
    <mergeCell ref="CA341:CI341"/>
    <mergeCell ref="J350:L350"/>
    <mergeCell ref="M350:U350"/>
    <mergeCell ref="A346:I346"/>
    <mergeCell ref="J346:L346"/>
    <mergeCell ref="M346:U346"/>
    <mergeCell ref="V346:AD346"/>
    <mergeCell ref="AE346:AL346"/>
    <mergeCell ref="AM346:AW346"/>
    <mergeCell ref="AX346:BF346"/>
    <mergeCell ref="BG346:BP346"/>
    <mergeCell ref="BQ346:BZ346"/>
    <mergeCell ref="CA346:CI346"/>
    <mergeCell ref="CJ346:CM346"/>
    <mergeCell ref="BQ350:BZ350"/>
    <mergeCell ref="A354:I354"/>
    <mergeCell ref="J354:L354"/>
    <mergeCell ref="M354:U354"/>
    <mergeCell ref="V354:AD354"/>
    <mergeCell ref="AE354:AL354"/>
    <mergeCell ref="AM354:AW354"/>
    <mergeCell ref="AX354:BF354"/>
    <mergeCell ref="BG354:BP354"/>
    <mergeCell ref="BQ354:BZ354"/>
    <mergeCell ref="CA354:CI354"/>
    <mergeCell ref="CJ354:CM354"/>
    <mergeCell ref="A348:I348"/>
    <mergeCell ref="J348:L348"/>
    <mergeCell ref="M348:U348"/>
    <mergeCell ref="V348:AD348"/>
    <mergeCell ref="AE348:AL348"/>
    <mergeCell ref="AM348:AW348"/>
    <mergeCell ref="AX348:BF348"/>
    <mergeCell ref="A370:O370"/>
    <mergeCell ref="P370:U370"/>
    <mergeCell ref="V370:AS370"/>
    <mergeCell ref="AT370:BV370"/>
    <mergeCell ref="BW370:CM370"/>
    <mergeCell ref="A371:O371"/>
    <mergeCell ref="P371:U371"/>
    <mergeCell ref="V371:AS371"/>
    <mergeCell ref="AT371:BV371"/>
    <mergeCell ref="BW371:CM371"/>
    <mergeCell ref="A365:I365"/>
    <mergeCell ref="J365:L365"/>
    <mergeCell ref="M365:U365"/>
    <mergeCell ref="V365:AD365"/>
    <mergeCell ref="AE365:AL365"/>
    <mergeCell ref="AM365:AW365"/>
    <mergeCell ref="AX365:BF365"/>
    <mergeCell ref="BG365:BP365"/>
    <mergeCell ref="BQ365:BZ365"/>
    <mergeCell ref="CA365:CI365"/>
    <mergeCell ref="CJ365:CM365"/>
    <mergeCell ref="A366:CM366"/>
    <mergeCell ref="A367:O368"/>
    <mergeCell ref="P367:U368"/>
    <mergeCell ref="V367:CM367"/>
    <mergeCell ref="V368:AS368"/>
    <mergeCell ref="AT368:BV368"/>
    <mergeCell ref="BW368:CM368"/>
    <mergeCell ref="A369:O369"/>
    <mergeCell ref="P369:U369"/>
    <mergeCell ref="V369:AS369"/>
    <mergeCell ref="AT369:BV369"/>
    <mergeCell ref="A345:I345"/>
    <mergeCell ref="J345:L345"/>
    <mergeCell ref="M345:U345"/>
    <mergeCell ref="V345:AD345"/>
    <mergeCell ref="AE345:AL345"/>
    <mergeCell ref="AM345:AW345"/>
    <mergeCell ref="AX345:BF345"/>
    <mergeCell ref="BG345:BP345"/>
    <mergeCell ref="BQ345:BZ345"/>
    <mergeCell ref="A342:CM342"/>
    <mergeCell ref="A343:I344"/>
    <mergeCell ref="J343:L344"/>
    <mergeCell ref="M343:AL343"/>
    <mergeCell ref="BW369:CM369"/>
    <mergeCell ref="CA345:CI345"/>
    <mergeCell ref="CJ345:CM345"/>
    <mergeCell ref="A364:I364"/>
    <mergeCell ref="J364:L364"/>
    <mergeCell ref="M364:U364"/>
    <mergeCell ref="V364:AD364"/>
    <mergeCell ref="AE364:AL364"/>
    <mergeCell ref="AM364:AW364"/>
    <mergeCell ref="AX364:BF364"/>
    <mergeCell ref="BG364:BP364"/>
    <mergeCell ref="BQ364:BZ364"/>
    <mergeCell ref="CA364:CI364"/>
    <mergeCell ref="CJ364:CM364"/>
    <mergeCell ref="A350:I350"/>
    <mergeCell ref="A347:I347"/>
    <mergeCell ref="J347:L347"/>
    <mergeCell ref="M347:U347"/>
    <mergeCell ref="V347:AD347"/>
    <mergeCell ref="BU278:BZ278"/>
    <mergeCell ref="CA278:CF278"/>
    <mergeCell ref="CG278:CL278"/>
    <mergeCell ref="A274:S274"/>
    <mergeCell ref="T274:Y274"/>
    <mergeCell ref="Z251:AE251"/>
    <mergeCell ref="AF251:AJ251"/>
    <mergeCell ref="AK251:AO251"/>
    <mergeCell ref="AP251:AV251"/>
    <mergeCell ref="AW251:BB251"/>
    <mergeCell ref="BC251:BH251"/>
    <mergeCell ref="BI251:BN251"/>
    <mergeCell ref="BO251:BT251"/>
    <mergeCell ref="BU251:BZ251"/>
    <mergeCell ref="CA251:CF251"/>
    <mergeCell ref="CG251:CL251"/>
    <mergeCell ref="A252:S252"/>
    <mergeCell ref="T252:Y252"/>
    <mergeCell ref="Z252:AE252"/>
    <mergeCell ref="AF252:AJ252"/>
    <mergeCell ref="AK252:AO252"/>
    <mergeCell ref="AP252:AV252"/>
    <mergeCell ref="A254:S254"/>
    <mergeCell ref="T254:Y254"/>
    <mergeCell ref="Z254:AE254"/>
    <mergeCell ref="AF254:AJ254"/>
    <mergeCell ref="AK254:AO254"/>
    <mergeCell ref="AP254:AV254"/>
    <mergeCell ref="AW254:BB254"/>
    <mergeCell ref="BC254:BH254"/>
    <mergeCell ref="BI254:BN254"/>
    <mergeCell ref="BO254:BT254"/>
    <mergeCell ref="CA270:CF270"/>
    <mergeCell ref="CA269:CF269"/>
    <mergeCell ref="AK256:AO256"/>
    <mergeCell ref="AP256:AV256"/>
    <mergeCell ref="AW256:BB256"/>
    <mergeCell ref="BC256:BH256"/>
    <mergeCell ref="BI256:BN256"/>
    <mergeCell ref="BO256:BT256"/>
    <mergeCell ref="AP248:AV248"/>
    <mergeCell ref="AW248:BB248"/>
    <mergeCell ref="BC248:BH248"/>
    <mergeCell ref="BI248:BN248"/>
    <mergeCell ref="BO248:BT248"/>
    <mergeCell ref="Z266:AE266"/>
    <mergeCell ref="AF266:AJ266"/>
    <mergeCell ref="AK266:AO266"/>
    <mergeCell ref="AP266:AV266"/>
    <mergeCell ref="AW266:BB266"/>
    <mergeCell ref="BC266:BH266"/>
    <mergeCell ref="BI266:BN266"/>
    <mergeCell ref="BO266:BT266"/>
    <mergeCell ref="BI252:BN252"/>
    <mergeCell ref="BO252:BT252"/>
    <mergeCell ref="Z256:AE256"/>
    <mergeCell ref="BC252:BH252"/>
    <mergeCell ref="Z255:AE255"/>
    <mergeCell ref="AF255:AJ255"/>
    <mergeCell ref="AK255:AO255"/>
    <mergeCell ref="AP255:AV255"/>
    <mergeCell ref="AW255:BB255"/>
    <mergeCell ref="BC255:BH255"/>
    <mergeCell ref="BI255:BN255"/>
    <mergeCell ref="CA273:CF273"/>
    <mergeCell ref="CG273:CL273"/>
    <mergeCell ref="AK270:AO270"/>
    <mergeCell ref="AF274:AJ274"/>
    <mergeCell ref="AK274:AO274"/>
    <mergeCell ref="AP274:AV274"/>
    <mergeCell ref="AW274:BB274"/>
    <mergeCell ref="A270:S270"/>
    <mergeCell ref="T270:Y270"/>
    <mergeCell ref="Z270:AE270"/>
    <mergeCell ref="AF270:AJ270"/>
    <mergeCell ref="AP263:AV263"/>
    <mergeCell ref="AW263:BB263"/>
    <mergeCell ref="BC263:BH263"/>
    <mergeCell ref="BI263:BN263"/>
    <mergeCell ref="BO263:BT263"/>
    <mergeCell ref="A266:S266"/>
    <mergeCell ref="T266:Y266"/>
    <mergeCell ref="A273:S273"/>
    <mergeCell ref="T273:Y273"/>
    <mergeCell ref="Z273:AE273"/>
    <mergeCell ref="BU263:BZ263"/>
    <mergeCell ref="CA263:CF263"/>
    <mergeCell ref="BO268:BT268"/>
    <mergeCell ref="BU268:BZ268"/>
    <mergeCell ref="BU266:BZ266"/>
    <mergeCell ref="CA266:CF266"/>
    <mergeCell ref="AW268:BB268"/>
    <mergeCell ref="BC268:BH268"/>
    <mergeCell ref="BI268:BN268"/>
    <mergeCell ref="AP270:AV270"/>
    <mergeCell ref="BU270:BZ270"/>
    <mergeCell ref="T278:Y278"/>
    <mergeCell ref="Z278:AE278"/>
    <mergeCell ref="AF278:AJ278"/>
    <mergeCell ref="AK278:AO278"/>
    <mergeCell ref="AP278:AV278"/>
    <mergeCell ref="AW278:BB278"/>
    <mergeCell ref="BC278:BH278"/>
    <mergeCell ref="BI278:BN278"/>
    <mergeCell ref="BO278:BT278"/>
    <mergeCell ref="BU269:BZ269"/>
    <mergeCell ref="AF273:AJ273"/>
    <mergeCell ref="AK273:AO273"/>
    <mergeCell ref="AP273:AV273"/>
    <mergeCell ref="AW273:BB273"/>
    <mergeCell ref="BC273:BH273"/>
    <mergeCell ref="BI273:BN273"/>
    <mergeCell ref="BO273:BT273"/>
    <mergeCell ref="BU273:BZ273"/>
    <mergeCell ref="AF275:AJ275"/>
    <mergeCell ref="AK275:AO275"/>
    <mergeCell ref="AP275:AV275"/>
    <mergeCell ref="AW275:BB275"/>
    <mergeCell ref="BC275:BH275"/>
    <mergeCell ref="BI275:BN275"/>
    <mergeCell ref="BO275:BT275"/>
    <mergeCell ref="BU275:BZ275"/>
    <mergeCell ref="AK277:AO277"/>
    <mergeCell ref="AP277:AV277"/>
    <mergeCell ref="AW277:BB277"/>
    <mergeCell ref="BC277:BH277"/>
    <mergeCell ref="BI277:BN277"/>
    <mergeCell ref="BO277:BT277"/>
    <mergeCell ref="BU252:BZ252"/>
    <mergeCell ref="CA252:CF252"/>
    <mergeCell ref="CG252:CL252"/>
    <mergeCell ref="BU254:BZ254"/>
    <mergeCell ref="CA254:CF254"/>
    <mergeCell ref="CG254:CL254"/>
    <mergeCell ref="BU255:BZ255"/>
    <mergeCell ref="CA255:CF255"/>
    <mergeCell ref="CG255:CL255"/>
    <mergeCell ref="BU256:BZ256"/>
    <mergeCell ref="CA256:CF256"/>
    <mergeCell ref="CG256:CL256"/>
    <mergeCell ref="BU260:BZ260"/>
    <mergeCell ref="CA260:CF260"/>
    <mergeCell ref="CG260:CL260"/>
    <mergeCell ref="D176:AB176"/>
    <mergeCell ref="AC176:AQ176"/>
    <mergeCell ref="AR176:BR176"/>
    <mergeCell ref="BS176:CM176"/>
    <mergeCell ref="A256:S256"/>
    <mergeCell ref="T256:Y256"/>
    <mergeCell ref="A260:S260"/>
    <mergeCell ref="T260:Y260"/>
    <mergeCell ref="Z260:AE260"/>
    <mergeCell ref="AF260:AJ260"/>
    <mergeCell ref="AK260:AO260"/>
    <mergeCell ref="AP260:AV260"/>
    <mergeCell ref="AW260:BB260"/>
    <mergeCell ref="BC260:BH260"/>
    <mergeCell ref="BI260:BN260"/>
    <mergeCell ref="AK246:AO246"/>
    <mergeCell ref="AP246:AV246"/>
    <mergeCell ref="AW252:BB252"/>
    <mergeCell ref="AF256:AJ256"/>
    <mergeCell ref="A177:C177"/>
    <mergeCell ref="D177:AB177"/>
    <mergeCell ref="AC177:AQ177"/>
    <mergeCell ref="AR177:BR177"/>
    <mergeCell ref="BS177:CM177"/>
    <mergeCell ref="BG2:CM2"/>
    <mergeCell ref="BG3:CM3"/>
    <mergeCell ref="BG1:CM1"/>
    <mergeCell ref="BG4:CM4"/>
    <mergeCell ref="BG5:CM5"/>
    <mergeCell ref="A6:CM6"/>
    <mergeCell ref="A7:CM7"/>
    <mergeCell ref="A174:C174"/>
    <mergeCell ref="D174:AB174"/>
    <mergeCell ref="AC174:AQ174"/>
    <mergeCell ref="AR174:BR174"/>
    <mergeCell ref="BS174:CM174"/>
    <mergeCell ref="H165:AB165"/>
    <mergeCell ref="AC165:AR165"/>
    <mergeCell ref="AS165:BJ165"/>
    <mergeCell ref="BK165:CM165"/>
    <mergeCell ref="H166:AB166"/>
    <mergeCell ref="AC166:AR166"/>
    <mergeCell ref="AS166:BJ166"/>
    <mergeCell ref="BK166:CM166"/>
    <mergeCell ref="A167:CM167"/>
    <mergeCell ref="X168:AR168"/>
    <mergeCell ref="AS168:BT168"/>
    <mergeCell ref="CH74:CM74"/>
    <mergeCell ref="A75:H75"/>
    <mergeCell ref="A267:S267"/>
    <mergeCell ref="T267:Y267"/>
    <mergeCell ref="Z267:AE267"/>
    <mergeCell ref="AF267:AJ267"/>
    <mergeCell ref="AK267:AO267"/>
    <mergeCell ref="AP267:AV267"/>
    <mergeCell ref="AW267:BB267"/>
    <mergeCell ref="BC267:BH267"/>
    <mergeCell ref="BI267:BN267"/>
    <mergeCell ref="BO267:BT267"/>
    <mergeCell ref="BU267:BZ267"/>
    <mergeCell ref="CA267:CF267"/>
    <mergeCell ref="CG267:CL267"/>
    <mergeCell ref="A250:S251"/>
    <mergeCell ref="T250:Y251"/>
    <mergeCell ref="A248:S248"/>
    <mergeCell ref="T248:Y248"/>
    <mergeCell ref="Z248:AE248"/>
    <mergeCell ref="AF248:AJ248"/>
    <mergeCell ref="AK248:AO248"/>
    <mergeCell ref="BU248:BZ248"/>
    <mergeCell ref="CA248:CF248"/>
    <mergeCell ref="CG248:CL248"/>
    <mergeCell ref="BO260:BT260"/>
    <mergeCell ref="A255:S255"/>
    <mergeCell ref="T255:Y255"/>
    <mergeCell ref="BO255:BT255"/>
    <mergeCell ref="A249:CM249"/>
    <mergeCell ref="Z250:AO250"/>
    <mergeCell ref="AP250:BH250"/>
    <mergeCell ref="BI250:BZ250"/>
    <mergeCell ref="CA250:CM250"/>
    <mergeCell ref="BG329:BM329"/>
    <mergeCell ref="BN329:BS329"/>
    <mergeCell ref="BT329:BZ329"/>
    <mergeCell ref="CA329:CF329"/>
    <mergeCell ref="CA326:CF326"/>
    <mergeCell ref="A327:Q327"/>
    <mergeCell ref="R327:X327"/>
    <mergeCell ref="Y327:AC327"/>
    <mergeCell ref="AD327:AI327"/>
    <mergeCell ref="BU274:BZ274"/>
    <mergeCell ref="CA274:CF274"/>
    <mergeCell ref="CA324:CF324"/>
    <mergeCell ref="A297:Q297"/>
    <mergeCell ref="R297:X297"/>
    <mergeCell ref="Y297:AC297"/>
    <mergeCell ref="AD297:AI297"/>
    <mergeCell ref="AJ297:AN297"/>
    <mergeCell ref="AO297:AU297"/>
    <mergeCell ref="AV297:BA297"/>
    <mergeCell ref="BB297:BF297"/>
    <mergeCell ref="BT327:BZ327"/>
    <mergeCell ref="CA327:CF327"/>
    <mergeCell ref="BC274:BH274"/>
    <mergeCell ref="BI274:BN274"/>
    <mergeCell ref="BO274:BT274"/>
    <mergeCell ref="Z274:AE274"/>
    <mergeCell ref="CA297:CF297"/>
    <mergeCell ref="A298:Q298"/>
    <mergeCell ref="R298:X298"/>
    <mergeCell ref="Y298:AC298"/>
    <mergeCell ref="AD298:AI298"/>
    <mergeCell ref="AO298:AU298"/>
    <mergeCell ref="CG327:CL327"/>
    <mergeCell ref="A316:Q316"/>
    <mergeCell ref="R316:X316"/>
    <mergeCell ref="Y316:AC316"/>
    <mergeCell ref="AD316:AI316"/>
    <mergeCell ref="AJ316:AN316"/>
    <mergeCell ref="AO316:AU316"/>
    <mergeCell ref="AV316:BA316"/>
    <mergeCell ref="BB316:BF316"/>
    <mergeCell ref="BG316:BM316"/>
    <mergeCell ref="BN316:BS316"/>
    <mergeCell ref="BT316:BZ316"/>
    <mergeCell ref="CA316:CF316"/>
    <mergeCell ref="CG316:CL316"/>
    <mergeCell ref="T271:Y271"/>
    <mergeCell ref="Z271:AE271"/>
    <mergeCell ref="AF271:AJ271"/>
    <mergeCell ref="AK271:AO271"/>
    <mergeCell ref="AP271:AV271"/>
    <mergeCell ref="AW271:BB271"/>
    <mergeCell ref="BC271:BH271"/>
    <mergeCell ref="BI271:BN271"/>
    <mergeCell ref="BO271:BT271"/>
    <mergeCell ref="BU271:BZ271"/>
    <mergeCell ref="CA271:CF271"/>
    <mergeCell ref="CG274:CL274"/>
    <mergeCell ref="CG324:CL324"/>
    <mergeCell ref="BG297:BM297"/>
    <mergeCell ref="BN297:BS297"/>
    <mergeCell ref="BT297:BZ297"/>
    <mergeCell ref="CG271:CL271"/>
    <mergeCell ref="AV298:BA298"/>
    <mergeCell ref="I75:L75"/>
    <mergeCell ref="M75:U75"/>
    <mergeCell ref="V75:AC75"/>
    <mergeCell ref="AD75:AL75"/>
    <mergeCell ref="AM75:AV75"/>
    <mergeCell ref="AW75:BE75"/>
    <mergeCell ref="BF75:BO75"/>
    <mergeCell ref="BP75:BY75"/>
    <mergeCell ref="BZ75:CG75"/>
    <mergeCell ref="CH75:CM75"/>
    <mergeCell ref="I61:L61"/>
    <mergeCell ref="M61:U61"/>
    <mergeCell ref="V61:AE61"/>
    <mergeCell ref="AF61:AL61"/>
    <mergeCell ref="AM61:AV61"/>
    <mergeCell ref="AW61:BE61"/>
    <mergeCell ref="BF61:BO61"/>
    <mergeCell ref="BP61:BY61"/>
    <mergeCell ref="BZ61:CH61"/>
    <mergeCell ref="CI61:CM61"/>
    <mergeCell ref="CI62:CM62"/>
    <mergeCell ref="BP66:CM66"/>
    <mergeCell ref="A62:H62"/>
    <mergeCell ref="I62:L62"/>
    <mergeCell ref="M62:U62"/>
    <mergeCell ref="V62:AE62"/>
    <mergeCell ref="AF62:AL62"/>
    <mergeCell ref="AM62:AV62"/>
    <mergeCell ref="AW62:BE62"/>
    <mergeCell ref="BF62:BO62"/>
    <mergeCell ref="BP62:BY62"/>
    <mergeCell ref="BZ62:CH62"/>
    <mergeCell ref="A321:Q321"/>
    <mergeCell ref="R321:X321"/>
    <mergeCell ref="Y321:AC321"/>
    <mergeCell ref="AD321:AI321"/>
    <mergeCell ref="AJ321:AN321"/>
    <mergeCell ref="AO321:AU321"/>
    <mergeCell ref="AV321:BA321"/>
    <mergeCell ref="BB321:BF321"/>
    <mergeCell ref="BG321:BM321"/>
    <mergeCell ref="BN321:BS321"/>
    <mergeCell ref="BT321:BZ321"/>
    <mergeCell ref="CA321:CF321"/>
    <mergeCell ref="CG321:CL321"/>
    <mergeCell ref="AW258:BB258"/>
    <mergeCell ref="BC258:BH258"/>
    <mergeCell ref="BI258:BN258"/>
    <mergeCell ref="BO258:BT258"/>
    <mergeCell ref="BU258:BZ258"/>
    <mergeCell ref="CA258:CF258"/>
    <mergeCell ref="CG258:CL258"/>
    <mergeCell ref="A259:S259"/>
    <mergeCell ref="T259:Y259"/>
    <mergeCell ref="A322:Q322"/>
    <mergeCell ref="R322:X322"/>
    <mergeCell ref="Y322:AC322"/>
    <mergeCell ref="AD322:AI322"/>
    <mergeCell ref="AJ322:AN322"/>
    <mergeCell ref="AO322:AU322"/>
    <mergeCell ref="AV322:BA322"/>
    <mergeCell ref="BB322:BF322"/>
    <mergeCell ref="BG322:BM322"/>
    <mergeCell ref="BN322:BS322"/>
    <mergeCell ref="BT322:BZ322"/>
    <mergeCell ref="CA322:CF322"/>
    <mergeCell ref="CG322:CL322"/>
    <mergeCell ref="A257:S257"/>
    <mergeCell ref="T257:Y257"/>
    <mergeCell ref="Z257:AE257"/>
    <mergeCell ref="AF257:AJ257"/>
    <mergeCell ref="AK257:AO257"/>
    <mergeCell ref="AP257:AV257"/>
    <mergeCell ref="AW257:BB257"/>
    <mergeCell ref="BC257:BH257"/>
    <mergeCell ref="BI257:BN257"/>
    <mergeCell ref="BO257:BT257"/>
    <mergeCell ref="BU257:BZ257"/>
    <mergeCell ref="CA257:CF257"/>
    <mergeCell ref="CG257:CL257"/>
    <mergeCell ref="A258:S258"/>
    <mergeCell ref="T258:Y258"/>
    <mergeCell ref="Z258:AE258"/>
    <mergeCell ref="AF258:AJ258"/>
    <mergeCell ref="AK258:AO258"/>
    <mergeCell ref="AP258:AV258"/>
    <mergeCell ref="Z259:AE259"/>
    <mergeCell ref="AF259:AJ259"/>
    <mergeCell ref="AK259:AO259"/>
    <mergeCell ref="AP259:AV259"/>
    <mergeCell ref="AW259:BB259"/>
    <mergeCell ref="BC259:BH259"/>
    <mergeCell ref="BI259:BN259"/>
    <mergeCell ref="BO259:BT259"/>
    <mergeCell ref="BU259:BZ259"/>
    <mergeCell ref="CA259:CF259"/>
    <mergeCell ref="CG259:CL259"/>
    <mergeCell ref="A261:S261"/>
    <mergeCell ref="T261:Y261"/>
    <mergeCell ref="Z261:AE261"/>
    <mergeCell ref="AF261:AJ261"/>
    <mergeCell ref="AK261:AO261"/>
    <mergeCell ref="AP261:AV261"/>
    <mergeCell ref="AW261:BB261"/>
    <mergeCell ref="BC261:BH261"/>
    <mergeCell ref="BI261:BN261"/>
    <mergeCell ref="BO261:BT261"/>
    <mergeCell ref="BU261:BZ261"/>
    <mergeCell ref="CA261:CF261"/>
    <mergeCell ref="CG261:CL261"/>
    <mergeCell ref="A262:S262"/>
    <mergeCell ref="T262:Y262"/>
    <mergeCell ref="Z262:AE262"/>
    <mergeCell ref="AF262:AJ262"/>
    <mergeCell ref="AK262:AO262"/>
    <mergeCell ref="AP262:AV262"/>
    <mergeCell ref="AW262:BB262"/>
    <mergeCell ref="BC262:BH262"/>
    <mergeCell ref="BI262:BN262"/>
    <mergeCell ref="BO262:BT262"/>
    <mergeCell ref="BU262:BZ262"/>
    <mergeCell ref="CA262:CF262"/>
    <mergeCell ref="CG262:CL262"/>
    <mergeCell ref="A304:Q304"/>
    <mergeCell ref="R304:X304"/>
    <mergeCell ref="Y304:AC304"/>
    <mergeCell ref="AD304:AI304"/>
    <mergeCell ref="AJ304:AN304"/>
    <mergeCell ref="AO304:AU304"/>
    <mergeCell ref="AV304:BA304"/>
    <mergeCell ref="BB304:BF304"/>
    <mergeCell ref="BG304:BM304"/>
    <mergeCell ref="BN304:BS304"/>
    <mergeCell ref="BT304:BZ304"/>
    <mergeCell ref="CA304:CF304"/>
    <mergeCell ref="CG304:CL304"/>
    <mergeCell ref="CG269:CL269"/>
    <mergeCell ref="AW270:BB270"/>
    <mergeCell ref="BC270:BH270"/>
    <mergeCell ref="BI270:BN270"/>
    <mergeCell ref="BO270:BT270"/>
    <mergeCell ref="A278:S278"/>
    <mergeCell ref="CG313:CL313"/>
    <mergeCell ref="A305:Q305"/>
    <mergeCell ref="R305:X305"/>
    <mergeCell ref="Y305:AC305"/>
    <mergeCell ref="AD305:AI305"/>
    <mergeCell ref="AJ305:AN305"/>
    <mergeCell ref="AO305:AU305"/>
    <mergeCell ref="AV305:BA305"/>
    <mergeCell ref="BB305:BF305"/>
    <mergeCell ref="BG305:BM305"/>
    <mergeCell ref="BN305:BS305"/>
    <mergeCell ref="BT305:BZ305"/>
    <mergeCell ref="CA305:CF305"/>
    <mergeCell ref="CG305:CL305"/>
    <mergeCell ref="A306:Q306"/>
    <mergeCell ref="R306:X306"/>
    <mergeCell ref="Y306:AC306"/>
    <mergeCell ref="AD306:AI306"/>
    <mergeCell ref="AJ306:AN306"/>
    <mergeCell ref="AO306:AU306"/>
    <mergeCell ref="AJ309:AN309"/>
    <mergeCell ref="AO309:AU309"/>
    <mergeCell ref="AV309:BA309"/>
    <mergeCell ref="BB309:BF309"/>
    <mergeCell ref="BG309:BM309"/>
    <mergeCell ref="BN309:BS309"/>
    <mergeCell ref="BT309:BZ309"/>
    <mergeCell ref="CA309:CF309"/>
    <mergeCell ref="CG309:CL309"/>
    <mergeCell ref="AV306:BA306"/>
    <mergeCell ref="BB306:BF306"/>
    <mergeCell ref="BG306:BM306"/>
    <mergeCell ref="BN306:BS306"/>
    <mergeCell ref="BT306:BZ306"/>
    <mergeCell ref="CA306:CF306"/>
    <mergeCell ref="CG306:CL306"/>
    <mergeCell ref="A307:Q307"/>
    <mergeCell ref="R307:X307"/>
    <mergeCell ref="Y307:AC307"/>
    <mergeCell ref="AD307:AI307"/>
    <mergeCell ref="AJ307:AN307"/>
    <mergeCell ref="AO307:AU307"/>
    <mergeCell ref="AV307:BA307"/>
    <mergeCell ref="BB307:BF307"/>
    <mergeCell ref="BG307:BM307"/>
    <mergeCell ref="BN307:BS307"/>
    <mergeCell ref="BT307:BZ307"/>
    <mergeCell ref="CA307:CF307"/>
    <mergeCell ref="CG307:CL307"/>
    <mergeCell ref="CA310:CF310"/>
    <mergeCell ref="CG310:CL310"/>
    <mergeCell ref="A311:Q311"/>
    <mergeCell ref="R311:X311"/>
    <mergeCell ref="Y311:AC311"/>
    <mergeCell ref="AD311:AI311"/>
    <mergeCell ref="AJ311:AN311"/>
    <mergeCell ref="AO311:AU311"/>
    <mergeCell ref="AV311:BA311"/>
    <mergeCell ref="BB311:BF311"/>
    <mergeCell ref="BG311:BM311"/>
    <mergeCell ref="BN311:BS311"/>
    <mergeCell ref="BT311:BZ311"/>
    <mergeCell ref="CA311:CF311"/>
    <mergeCell ref="CG311:CL311"/>
    <mergeCell ref="A308:Q308"/>
    <mergeCell ref="R308:X308"/>
    <mergeCell ref="Y308:AC308"/>
    <mergeCell ref="AD308:AI308"/>
    <mergeCell ref="AJ308:AN308"/>
    <mergeCell ref="AO308:AU308"/>
    <mergeCell ref="AV308:BA308"/>
    <mergeCell ref="BB308:BF308"/>
    <mergeCell ref="BG308:BM308"/>
    <mergeCell ref="BN308:BS308"/>
    <mergeCell ref="BT308:BZ308"/>
    <mergeCell ref="CA308:CF308"/>
    <mergeCell ref="CG308:CL308"/>
    <mergeCell ref="A309:Q309"/>
    <mergeCell ref="R309:X309"/>
    <mergeCell ref="Y309:AC309"/>
    <mergeCell ref="AD309:AI309"/>
    <mergeCell ref="A310:Q310"/>
    <mergeCell ref="A352:I352"/>
    <mergeCell ref="J352:L352"/>
    <mergeCell ref="M352:U352"/>
    <mergeCell ref="V352:AD352"/>
    <mergeCell ref="AE352:AL352"/>
    <mergeCell ref="AM352:AW352"/>
    <mergeCell ref="AX352:BF352"/>
    <mergeCell ref="BG352:BP352"/>
    <mergeCell ref="BQ352:BZ352"/>
    <mergeCell ref="CA352:CI352"/>
    <mergeCell ref="CJ352:CM352"/>
    <mergeCell ref="A349:I349"/>
    <mergeCell ref="J349:L349"/>
    <mergeCell ref="M349:U349"/>
    <mergeCell ref="V349:AD349"/>
    <mergeCell ref="AE349:AL349"/>
    <mergeCell ref="AM349:AW349"/>
    <mergeCell ref="AX349:BF349"/>
    <mergeCell ref="BG349:BP349"/>
    <mergeCell ref="BQ349:BZ349"/>
    <mergeCell ref="CA349:CI349"/>
    <mergeCell ref="R310:X310"/>
    <mergeCell ref="Y310:AC310"/>
    <mergeCell ref="AD310:AI310"/>
    <mergeCell ref="AJ310:AN310"/>
    <mergeCell ref="AO310:AU310"/>
    <mergeCell ref="AV310:BA310"/>
    <mergeCell ref="BB310:BF310"/>
    <mergeCell ref="BG310:BM310"/>
    <mergeCell ref="BN310:BS310"/>
    <mergeCell ref="BT310:BZ310"/>
    <mergeCell ref="AE347:AL347"/>
    <mergeCell ref="AM347:AW347"/>
    <mergeCell ref="AX347:BF347"/>
    <mergeCell ref="BG347:BP347"/>
    <mergeCell ref="BQ347:BZ347"/>
    <mergeCell ref="CA347:CI347"/>
    <mergeCell ref="CJ347:CM347"/>
    <mergeCell ref="A312:Q312"/>
    <mergeCell ref="R312:X312"/>
    <mergeCell ref="Y312:AC312"/>
    <mergeCell ref="AD312:AI312"/>
    <mergeCell ref="AJ312:AN312"/>
    <mergeCell ref="AO312:AU312"/>
    <mergeCell ref="AV312:BA312"/>
    <mergeCell ref="BB312:BF312"/>
    <mergeCell ref="BG312:BM312"/>
    <mergeCell ref="BN312:BS312"/>
    <mergeCell ref="BT312:BZ312"/>
    <mergeCell ref="CA312:CF312"/>
    <mergeCell ref="CG312:CL312"/>
    <mergeCell ref="A313:Q313"/>
    <mergeCell ref="R313:X313"/>
    <mergeCell ref="Y313:AC313"/>
    <mergeCell ref="AD313:AI313"/>
    <mergeCell ref="AJ313:AN313"/>
    <mergeCell ref="AO313:AU313"/>
    <mergeCell ref="AV313:BA313"/>
    <mergeCell ref="BB313:BF313"/>
    <mergeCell ref="BG313:BM313"/>
    <mergeCell ref="BN313:BS313"/>
    <mergeCell ref="BT313:BZ313"/>
    <mergeCell ref="CA313:CF313"/>
    <mergeCell ref="P125:AB125"/>
    <mergeCell ref="AC125:AH125"/>
    <mergeCell ref="AI125:AP125"/>
    <mergeCell ref="AQ125:BD125"/>
    <mergeCell ref="BE125:BQ125"/>
    <mergeCell ref="BR125:CC125"/>
    <mergeCell ref="CD125:CM125"/>
    <mergeCell ref="A189:C189"/>
    <mergeCell ref="D189:AA189"/>
    <mergeCell ref="AB189:AR189"/>
    <mergeCell ref="AS189:BR189"/>
    <mergeCell ref="BS189:CM189"/>
    <mergeCell ref="BU168:CM168"/>
    <mergeCell ref="A165:G165"/>
    <mergeCell ref="A166:G166"/>
    <mergeCell ref="A234:E234"/>
    <mergeCell ref="F234:I234"/>
    <mergeCell ref="J234:N234"/>
    <mergeCell ref="A161:F161"/>
    <mergeCell ref="O234:T234"/>
    <mergeCell ref="U234:AB234"/>
    <mergeCell ref="AC234:AH234"/>
    <mergeCell ref="AI234:AM234"/>
    <mergeCell ref="AN234:AU234"/>
    <mergeCell ref="AV234:BC234"/>
    <mergeCell ref="BD234:BK234"/>
    <mergeCell ref="BL234:BT234"/>
    <mergeCell ref="BU234:CB234"/>
    <mergeCell ref="CC234:CJ234"/>
    <mergeCell ref="CK234:CM234"/>
    <mergeCell ref="CK233:CM233"/>
    <mergeCell ref="L229:T229"/>
  </mergeCells>
  <hyperlinks>
    <hyperlink ref="A153" r:id="rId1" display="consultantplus://offline/ref%3D38507671DF4DEC36B7E2199A75A50F4CF78337DB4CA741CF0FC2C7CF43D7621A492A0CA58E30D05812475406dEu2K"/>
    <hyperlink ref="A108" location="'Table 1'!AM84" display="bookmark0"/>
    <hyperlink ref="A148" location="'Table 1'!A130" display="bookmark5"/>
    <hyperlink ref="A149" location="'Table 1'!A130" display="bookmark5"/>
  </hyperlinks>
  <pageMargins left="0.31496062992125984" right="0.11811023622047245" top="0.74803149606299213" bottom="0.19685039370078741" header="0.31496062992125984" footer="0.31496062992125984"/>
  <pageSetup paperSize="9" scale="86" orientation="landscape" r:id="rId2"/>
  <ignoredErrors>
    <ignoredError sqref="BX220:CD222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2023-01-09T12:53:06Z</cp:lastPrinted>
  <dcterms:created xsi:type="dcterms:W3CDTF">2020-11-30T22:15:26Z</dcterms:created>
  <dcterms:modified xsi:type="dcterms:W3CDTF">2024-06-20T10:40:04Z</dcterms:modified>
</cp:coreProperties>
</file>